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 codeName="{4470D2CD-2249-CD33-4A35-6F278624656F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data\shares\CO\ODO\F &amp; P\Forms\Current\Traffic Engineering &amp; Operations (TE)\Excel\"/>
    </mc:Choice>
  </mc:AlternateContent>
  <xr:revisionPtr revIDLastSave="0" documentId="8_{ED7BAD69-A99E-4541-AF33-4B3AFDC811ED}" xr6:coauthVersionLast="45" xr6:coauthVersionMax="45" xr10:uidLastSave="{00000000-0000-0000-0000-000000000000}"/>
  <bookViews>
    <workbookView xWindow="28680" yWindow="-120" windowWidth="29040" windowHeight="15840" xr2:uid="{D91436D1-BA3B-48A3-A9FC-BA9A72295537}"/>
  </bookViews>
  <sheets>
    <sheet name="Form 750-020-08b - Field Data " sheetId="4" r:id="rId1"/>
    <sheet name="Form 750-020-08b - Analysis" sheetId="7" r:id="rId2"/>
  </sheets>
  <externalReferences>
    <externalReference r:id="rId3"/>
    <externalReference r:id="rId4"/>
  </externalReferences>
  <definedNames>
    <definedName name="\N" localSheetId="1">#REF!</definedName>
    <definedName name="\N" localSheetId="0">#REF!</definedName>
    <definedName name="\N">#REF!</definedName>
    <definedName name="\P" localSheetId="1">#REF!</definedName>
    <definedName name="\P" localSheetId="0">#REF!</definedName>
    <definedName name="\P">#REF!</definedName>
    <definedName name="\R" localSheetId="1">#REF!</definedName>
    <definedName name="\R" localSheetId="0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xlnm._FilterDatabase" localSheetId="1" hidden="1">'Form 750-020-08b - Analysis'!$AD$12:$AL$12</definedName>
    <definedName name="_xlnm._FilterDatabase" localSheetId="0" hidden="1">'Form 750-020-08b - Field Data '!$AI$12:$BB$12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COUNTER" localSheetId="1">#REF!</definedName>
    <definedName name="COUNTER" localSheetId="0">#REF!</definedName>
    <definedName name="COUNTER">#REF!</definedName>
    <definedName name="CURVES">[1]Warrant!$AV$21:$BK$37</definedName>
    <definedName name="PRINT" localSheetId="1">#REF!</definedName>
    <definedName name="PRINT" localSheetId="0">#REF!</definedName>
    <definedName name="PRINT">#REF!</definedName>
    <definedName name="_xlnm.Print_Area" localSheetId="1">'Form 750-020-08b - Analysis'!$A$1:$AM$59</definedName>
    <definedName name="_xlnm.Print_Area" localSheetId="0">'Form 750-020-08b - Field Data '!$A$1:$BG$67</definedName>
    <definedName name="REGNO">[2]Sheet2!$A$1:$B$32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B27" i="4" l="1"/>
  <c r="BB29" i="4"/>
  <c r="BB31" i="4"/>
  <c r="BB33" i="4"/>
  <c r="BB37" i="4"/>
  <c r="BB25" i="4"/>
  <c r="BB21" i="4"/>
  <c r="BB23" i="4"/>
  <c r="BB19" i="4"/>
  <c r="K8" i="7"/>
  <c r="B8" i="7"/>
  <c r="B7" i="7"/>
  <c r="B12" i="7"/>
  <c r="B11" i="7"/>
  <c r="Z6" i="7" l="1"/>
  <c r="Z9" i="7"/>
  <c r="AI9" i="7"/>
  <c r="K10" i="7"/>
  <c r="B10" i="7"/>
  <c r="AC12" i="7" l="1"/>
  <c r="Z10" i="7"/>
  <c r="Z8" i="7"/>
  <c r="Z7" i="7"/>
  <c r="B9" i="7"/>
  <c r="B17" i="7" l="1"/>
  <c r="E16" i="7"/>
  <c r="E17" i="7"/>
  <c r="H16" i="7"/>
  <c r="AI46" i="7" s="1"/>
  <c r="H17" i="7"/>
  <c r="K16" i="7"/>
  <c r="AI47" i="7" s="1"/>
  <c r="K17" i="7"/>
  <c r="N16" i="7"/>
  <c r="AI48" i="7" s="1"/>
  <c r="BB35" i="4"/>
  <c r="N17" i="7" s="1"/>
  <c r="Q16" i="7"/>
  <c r="AI49" i="7" s="1"/>
  <c r="BB39" i="4"/>
  <c r="Q17" i="7" s="1"/>
  <c r="BB41" i="4"/>
  <c r="T16" i="7" s="1"/>
  <c r="AI50" i="7" s="1"/>
  <c r="BB43" i="4"/>
  <c r="T17" i="7" s="1"/>
  <c r="BB45" i="4"/>
  <c r="W16" i="7" s="1"/>
  <c r="AI51" i="7" s="1"/>
  <c r="BB47" i="4"/>
  <c r="W17" i="7" s="1"/>
  <c r="BB49" i="4"/>
  <c r="Z16" i="7" s="1"/>
  <c r="AI52" i="7" s="1"/>
  <c r="BB51" i="4"/>
  <c r="Z17" i="7" s="1"/>
  <c r="BB53" i="4"/>
  <c r="AC16" i="7" s="1"/>
  <c r="AI53" i="7" s="1"/>
  <c r="BB55" i="4"/>
  <c r="AC17" i="7" s="1"/>
  <c r="BB57" i="4"/>
  <c r="AF16" i="7" s="1"/>
  <c r="AI54" i="7" s="1"/>
  <c r="BB59" i="4"/>
  <c r="AF17" i="7" s="1"/>
  <c r="BB61" i="4"/>
  <c r="AI16" i="7" s="1"/>
  <c r="AI55" i="7" s="1"/>
  <c r="BB63" i="4"/>
  <c r="AI17" i="7" s="1"/>
  <c r="BB17" i="4"/>
  <c r="B16" i="7" s="1"/>
  <c r="B23" i="7"/>
  <c r="E25" i="7" s="1"/>
  <c r="B43" i="7" s="1"/>
  <c r="B15" i="7"/>
  <c r="A27" i="7" s="1"/>
  <c r="A21" i="4"/>
  <c r="A25" i="4" s="1"/>
  <c r="A29" i="4" s="1"/>
  <c r="A33" i="4" s="1"/>
  <c r="A37" i="4" s="1"/>
  <c r="A41" i="4" s="1"/>
  <c r="A45" i="4" s="1"/>
  <c r="A49" i="4" s="1"/>
  <c r="A53" i="4" s="1"/>
  <c r="A57" i="4" s="1"/>
  <c r="A61" i="4" s="1"/>
  <c r="AI15" i="7" s="1"/>
  <c r="A38" i="7" s="1"/>
  <c r="AI45" i="7" l="1"/>
  <c r="AI56" i="7" s="1"/>
  <c r="AI57" i="7" s="1"/>
  <c r="B45" i="7"/>
  <c r="C38" i="7"/>
  <c r="D38" i="7" s="1"/>
  <c r="A55" i="7"/>
  <c r="B18" i="7"/>
  <c r="AL16" i="7"/>
  <c r="AL17" i="7"/>
  <c r="F38" i="7"/>
  <c r="C27" i="7"/>
  <c r="D27" i="7" s="1"/>
  <c r="F27" i="7"/>
  <c r="H25" i="7"/>
  <c r="E43" i="7" s="1"/>
  <c r="AC18" i="7"/>
  <c r="Z18" i="7"/>
  <c r="W18" i="7"/>
  <c r="T18" i="7"/>
  <c r="Q18" i="7"/>
  <c r="E18" i="7"/>
  <c r="N18" i="7"/>
  <c r="AI18" i="7"/>
  <c r="K18" i="7"/>
  <c r="AF18" i="7"/>
  <c r="H18" i="7"/>
  <c r="N15" i="7"/>
  <c r="A31" i="7" s="1"/>
  <c r="A48" i="7" s="1"/>
  <c r="Q15" i="7"/>
  <c r="A32" i="7" s="1"/>
  <c r="A49" i="7" s="1"/>
  <c r="T15" i="7"/>
  <c r="A33" i="7" s="1"/>
  <c r="A50" i="7" s="1"/>
  <c r="W15" i="7"/>
  <c r="A34" i="7" s="1"/>
  <c r="A51" i="7" s="1"/>
  <c r="Z15" i="7"/>
  <c r="A35" i="7" s="1"/>
  <c r="A52" i="7" s="1"/>
  <c r="E15" i="7"/>
  <c r="A28" i="7" s="1"/>
  <c r="A45" i="7" s="1"/>
  <c r="AC15" i="7"/>
  <c r="A36" i="7" s="1"/>
  <c r="A53" i="7" s="1"/>
  <c r="H15" i="7"/>
  <c r="A29" i="7" s="1"/>
  <c r="A46" i="7" s="1"/>
  <c r="AF15" i="7"/>
  <c r="A37" i="7" s="1"/>
  <c r="A54" i="7" s="1"/>
  <c r="K15" i="7"/>
  <c r="A30" i="7" s="1"/>
  <c r="A47" i="7" s="1"/>
  <c r="AL66" i="4"/>
  <c r="AL67" i="4"/>
  <c r="G38" i="7" l="1"/>
  <c r="C47" i="7"/>
  <c r="F47" i="7"/>
  <c r="F54" i="7"/>
  <c r="C54" i="7"/>
  <c r="F46" i="7"/>
  <c r="C46" i="7"/>
  <c r="C55" i="7"/>
  <c r="F55" i="7"/>
  <c r="F49" i="7"/>
  <c r="C49" i="7"/>
  <c r="F48" i="7"/>
  <c r="C48" i="7"/>
  <c r="F53" i="7"/>
  <c r="C53" i="7"/>
  <c r="F52" i="7"/>
  <c r="C52" i="7"/>
  <c r="F45" i="7"/>
  <c r="E45" i="7" s="1"/>
  <c r="C45" i="7"/>
  <c r="C51" i="7"/>
  <c r="F51" i="7"/>
  <c r="C50" i="7"/>
  <c r="F50" i="7"/>
  <c r="AL18" i="7"/>
  <c r="H20" i="7"/>
  <c r="F29" i="7"/>
  <c r="I29" i="7"/>
  <c r="C29" i="7"/>
  <c r="D29" i="7" s="1"/>
  <c r="AF20" i="7"/>
  <c r="K20" i="7"/>
  <c r="K25" i="7"/>
  <c r="I38" i="7"/>
  <c r="I27" i="7"/>
  <c r="N20" i="7"/>
  <c r="AC20" i="7"/>
  <c r="F35" i="7"/>
  <c r="C35" i="7"/>
  <c r="D35" i="7" s="1"/>
  <c r="I35" i="7"/>
  <c r="AI20" i="7"/>
  <c r="I34" i="7"/>
  <c r="F34" i="7"/>
  <c r="C34" i="7"/>
  <c r="D34" i="7" s="1"/>
  <c r="I33" i="7"/>
  <c r="C33" i="7"/>
  <c r="D33" i="7" s="1"/>
  <c r="F33" i="7"/>
  <c r="I36" i="7"/>
  <c r="F36" i="7"/>
  <c r="C36" i="7"/>
  <c r="D36" i="7" s="1"/>
  <c r="Z20" i="7"/>
  <c r="F28" i="7"/>
  <c r="C28" i="7"/>
  <c r="D28" i="7" s="1"/>
  <c r="I28" i="7"/>
  <c r="F30" i="7"/>
  <c r="C30" i="7"/>
  <c r="D30" i="7" s="1"/>
  <c r="I30" i="7"/>
  <c r="C32" i="7"/>
  <c r="D32" i="7" s="1"/>
  <c r="F32" i="7"/>
  <c r="I32" i="7"/>
  <c r="Q20" i="7"/>
  <c r="N21" i="7" s="1"/>
  <c r="C37" i="7"/>
  <c r="D37" i="7" s="1"/>
  <c r="F37" i="7"/>
  <c r="I37" i="7"/>
  <c r="I31" i="7"/>
  <c r="F31" i="7"/>
  <c r="C31" i="7"/>
  <c r="D31" i="7" s="1"/>
  <c r="T20" i="7"/>
  <c r="W20" i="7"/>
  <c r="E20" i="7"/>
  <c r="B20" i="7"/>
  <c r="B38" i="7" l="1"/>
  <c r="B30" i="7"/>
  <c r="B37" i="7"/>
  <c r="B29" i="7"/>
  <c r="B35" i="7"/>
  <c r="B31" i="7"/>
  <c r="B36" i="7"/>
  <c r="B28" i="7"/>
  <c r="J28" i="7" s="1"/>
  <c r="B32" i="7"/>
  <c r="B34" i="7"/>
  <c r="B33" i="7"/>
  <c r="B27" i="7"/>
  <c r="J37" i="7"/>
  <c r="J35" i="7"/>
  <c r="J36" i="7"/>
  <c r="J32" i="7"/>
  <c r="J33" i="7"/>
  <c r="J29" i="7"/>
  <c r="J34" i="7"/>
  <c r="J38" i="7"/>
  <c r="J31" i="7"/>
  <c r="J30" i="7"/>
  <c r="L34" i="7"/>
  <c r="H43" i="7"/>
  <c r="G33" i="7"/>
  <c r="G35" i="7"/>
  <c r="G28" i="7"/>
  <c r="G29" i="7"/>
  <c r="G32" i="7"/>
  <c r="G34" i="7"/>
  <c r="G37" i="7"/>
  <c r="G31" i="7"/>
  <c r="G36" i="7"/>
  <c r="G30" i="7"/>
  <c r="K21" i="7"/>
  <c r="W21" i="7"/>
  <c r="E21" i="7"/>
  <c r="Q21" i="7"/>
  <c r="L28" i="7"/>
  <c r="Z21" i="7"/>
  <c r="L35" i="7"/>
  <c r="L30" i="7"/>
  <c r="L36" i="7"/>
  <c r="L33" i="7"/>
  <c r="L31" i="7"/>
  <c r="L32" i="7"/>
  <c r="AF21" i="7"/>
  <c r="AC21" i="7"/>
  <c r="L29" i="7"/>
  <c r="T21" i="7"/>
  <c r="L37" i="7"/>
  <c r="H21" i="7"/>
  <c r="B21" i="7"/>
  <c r="N25" i="7"/>
  <c r="K43" i="7" s="1"/>
  <c r="L38" i="7"/>
  <c r="L27" i="7"/>
  <c r="M32" i="7" l="1"/>
  <c r="M33" i="7"/>
  <c r="M31" i="7"/>
  <c r="M37" i="7"/>
  <c r="M36" i="7"/>
  <c r="M30" i="7"/>
  <c r="M35" i="7"/>
  <c r="M38" i="7"/>
  <c r="M34" i="7"/>
  <c r="I50" i="7"/>
  <c r="I52" i="7"/>
  <c r="I48" i="7"/>
  <c r="I53" i="7"/>
  <c r="I54" i="7"/>
  <c r="I46" i="7"/>
  <c r="I45" i="7"/>
  <c r="H45" i="7" s="1"/>
  <c r="I55" i="7"/>
  <c r="I49" i="7"/>
  <c r="I51" i="7"/>
  <c r="I47" i="7"/>
  <c r="L51" i="7"/>
  <c r="L52" i="7"/>
  <c r="L47" i="7"/>
  <c r="L48" i="7"/>
  <c r="L55" i="7"/>
  <c r="L46" i="7"/>
  <c r="L50" i="7"/>
  <c r="L53" i="7"/>
  <c r="L54" i="7"/>
  <c r="L45" i="7"/>
  <c r="K45" i="7" s="1"/>
  <c r="L49" i="7"/>
  <c r="B39" i="7"/>
  <c r="J27" i="7"/>
  <c r="G27" i="7"/>
  <c r="M29" i="7"/>
  <c r="M27" i="7"/>
  <c r="K27" i="7" s="1"/>
  <c r="A21" i="7"/>
  <c r="AL20" i="7" s="1"/>
  <c r="M28" i="7"/>
  <c r="Q25" i="7"/>
  <c r="N43" i="7" s="1"/>
  <c r="O38" i="7"/>
  <c r="O27" i="7"/>
  <c r="O34" i="7"/>
  <c r="O36" i="7"/>
  <c r="O31" i="7"/>
  <c r="O35" i="7"/>
  <c r="O30" i="7"/>
  <c r="O28" i="7"/>
  <c r="O37" i="7"/>
  <c r="O32" i="7"/>
  <c r="O29" i="7"/>
  <c r="O33" i="7"/>
  <c r="E29" i="7" l="1"/>
  <c r="E27" i="7"/>
  <c r="H27" i="7"/>
  <c r="H28" i="7"/>
  <c r="K29" i="7"/>
  <c r="K28" i="7"/>
  <c r="K36" i="7"/>
  <c r="K32" i="7"/>
  <c r="K38" i="7"/>
  <c r="P32" i="7"/>
  <c r="H36" i="7"/>
  <c r="H38" i="7"/>
  <c r="H35" i="7"/>
  <c r="H30" i="7"/>
  <c r="K34" i="7"/>
  <c r="K30" i="7"/>
  <c r="K31" i="7"/>
  <c r="H31" i="7"/>
  <c r="P37" i="7"/>
  <c r="P38" i="7"/>
  <c r="H32" i="7"/>
  <c r="E35" i="7"/>
  <c r="E37" i="7"/>
  <c r="B54" i="7" s="1"/>
  <c r="E31" i="7"/>
  <c r="B48" i="7" s="1"/>
  <c r="E30" i="7"/>
  <c r="E33" i="7"/>
  <c r="H34" i="7"/>
  <c r="P34" i="7"/>
  <c r="E32" i="7"/>
  <c r="E38" i="7"/>
  <c r="H29" i="7"/>
  <c r="P35" i="7"/>
  <c r="E28" i="7"/>
  <c r="B56" i="7" s="1"/>
  <c r="B57" i="7" s="1"/>
  <c r="K33" i="7"/>
  <c r="E36" i="7"/>
  <c r="P31" i="7"/>
  <c r="K35" i="7"/>
  <c r="E34" i="7"/>
  <c r="H33" i="7"/>
  <c r="P33" i="7"/>
  <c r="P36" i="7"/>
  <c r="K37" i="7"/>
  <c r="H37" i="7"/>
  <c r="O45" i="7"/>
  <c r="N45" i="7" s="1"/>
  <c r="O54" i="7"/>
  <c r="O55" i="7"/>
  <c r="O46" i="7"/>
  <c r="O49" i="7"/>
  <c r="O53" i="7"/>
  <c r="O47" i="7"/>
  <c r="O52" i="7"/>
  <c r="O48" i="7"/>
  <c r="O51" i="7"/>
  <c r="O50" i="7"/>
  <c r="P27" i="7"/>
  <c r="N28" i="7" s="1"/>
  <c r="P28" i="7"/>
  <c r="P30" i="7"/>
  <c r="N27" i="7" s="1"/>
  <c r="P29" i="7"/>
  <c r="T25" i="7"/>
  <c r="Q43" i="7" s="1"/>
  <c r="R38" i="7"/>
  <c r="R27" i="7"/>
  <c r="R34" i="7"/>
  <c r="R33" i="7"/>
  <c r="R32" i="7"/>
  <c r="R30" i="7"/>
  <c r="R35" i="7"/>
  <c r="R31" i="7"/>
  <c r="R28" i="7"/>
  <c r="R29" i="7"/>
  <c r="R36" i="7"/>
  <c r="R37" i="7"/>
  <c r="B52" i="7" l="1"/>
  <c r="B55" i="7"/>
  <c r="B51" i="7"/>
  <c r="B49" i="7"/>
  <c r="B53" i="7"/>
  <c r="B50" i="7"/>
  <c r="B47" i="7"/>
  <c r="B46" i="7"/>
  <c r="E46" i="7" s="1"/>
  <c r="N30" i="7"/>
  <c r="N29" i="7"/>
  <c r="N36" i="7"/>
  <c r="N31" i="7"/>
  <c r="S32" i="7"/>
  <c r="S37" i="7"/>
  <c r="N34" i="7"/>
  <c r="S36" i="7"/>
  <c r="S34" i="7"/>
  <c r="N33" i="7"/>
  <c r="N38" i="7"/>
  <c r="S38" i="7"/>
  <c r="N35" i="7"/>
  <c r="S35" i="7"/>
  <c r="N32" i="7"/>
  <c r="S33" i="7"/>
  <c r="N37" i="7"/>
  <c r="C57" i="7"/>
  <c r="E39" i="7"/>
  <c r="R55" i="7"/>
  <c r="R46" i="7"/>
  <c r="R51" i="7"/>
  <c r="R54" i="7"/>
  <c r="R53" i="7"/>
  <c r="R45" i="7"/>
  <c r="Q45" i="7" s="1"/>
  <c r="R49" i="7"/>
  <c r="R50" i="7"/>
  <c r="R52" i="7"/>
  <c r="R47" i="7"/>
  <c r="R48" i="7"/>
  <c r="H39" i="7"/>
  <c r="K39" i="7"/>
  <c r="S30" i="7"/>
  <c r="S29" i="7"/>
  <c r="S27" i="7"/>
  <c r="Q31" i="7" s="1"/>
  <c r="S28" i="7"/>
  <c r="S31" i="7"/>
  <c r="Q27" i="7" s="1"/>
  <c r="W25" i="7"/>
  <c r="T43" i="7" s="1"/>
  <c r="U38" i="7"/>
  <c r="U27" i="7"/>
  <c r="U29" i="7"/>
  <c r="U28" i="7"/>
  <c r="U34" i="7"/>
  <c r="U35" i="7"/>
  <c r="U30" i="7"/>
  <c r="U37" i="7"/>
  <c r="U31" i="7"/>
  <c r="U32" i="7"/>
  <c r="U36" i="7"/>
  <c r="U33" i="7"/>
  <c r="H46" i="7" l="1"/>
  <c r="K46" i="7" s="1"/>
  <c r="N46" i="7" s="1"/>
  <c r="E56" i="7"/>
  <c r="E57" i="7" s="1"/>
  <c r="Q29" i="7"/>
  <c r="Q28" i="7"/>
  <c r="T27" i="7"/>
  <c r="Q46" i="7"/>
  <c r="Q30" i="7"/>
  <c r="Q33" i="7"/>
  <c r="Q37" i="7"/>
  <c r="Q34" i="7"/>
  <c r="V33" i="7"/>
  <c r="V37" i="7"/>
  <c r="Q35" i="7"/>
  <c r="V36" i="7"/>
  <c r="V38" i="7"/>
  <c r="Q38" i="7"/>
  <c r="V35" i="7"/>
  <c r="Q32" i="7"/>
  <c r="Q36" i="7"/>
  <c r="V34" i="7"/>
  <c r="U47" i="7"/>
  <c r="U46" i="7"/>
  <c r="U49" i="7"/>
  <c r="U55" i="7"/>
  <c r="U52" i="7"/>
  <c r="U50" i="7"/>
  <c r="U54" i="7"/>
  <c r="U48" i="7"/>
  <c r="U53" i="7"/>
  <c r="U51" i="7"/>
  <c r="U45" i="7"/>
  <c r="T45" i="7" s="1"/>
  <c r="N39" i="7"/>
  <c r="V28" i="7"/>
  <c r="V30" i="7"/>
  <c r="V29" i="7"/>
  <c r="V32" i="7"/>
  <c r="V27" i="7"/>
  <c r="T28" i="7" s="1"/>
  <c r="V31" i="7"/>
  <c r="Z25" i="7"/>
  <c r="W43" i="7" s="1"/>
  <c r="X38" i="7"/>
  <c r="X27" i="7"/>
  <c r="X32" i="7"/>
  <c r="X37" i="7"/>
  <c r="X30" i="7"/>
  <c r="X35" i="7"/>
  <c r="X36" i="7"/>
  <c r="X29" i="7"/>
  <c r="X28" i="7"/>
  <c r="X31" i="7"/>
  <c r="X33" i="7"/>
  <c r="X34" i="7"/>
  <c r="T46" i="7" l="1"/>
  <c r="T31" i="7"/>
  <c r="T32" i="7"/>
  <c r="T30" i="7"/>
  <c r="Q39" i="7"/>
  <c r="T29" i="7"/>
  <c r="T38" i="7"/>
  <c r="T36" i="7"/>
  <c r="T34" i="7"/>
  <c r="Y35" i="7"/>
  <c r="Y38" i="7"/>
  <c r="T35" i="7"/>
  <c r="Y37" i="7"/>
  <c r="T33" i="7"/>
  <c r="Y36" i="7"/>
  <c r="T37" i="7"/>
  <c r="Y34" i="7"/>
  <c r="E54" i="7"/>
  <c r="E49" i="7"/>
  <c r="E50" i="7"/>
  <c r="E53" i="7"/>
  <c r="E47" i="7"/>
  <c r="H47" i="7" s="1"/>
  <c r="H56" i="7" s="1"/>
  <c r="E55" i="7"/>
  <c r="E48" i="7"/>
  <c r="E51" i="7"/>
  <c r="E52" i="7"/>
  <c r="F57" i="7"/>
  <c r="X46" i="7"/>
  <c r="W46" i="7" s="1"/>
  <c r="X49" i="7"/>
  <c r="X53" i="7"/>
  <c r="X50" i="7"/>
  <c r="X47" i="7"/>
  <c r="X45" i="7"/>
  <c r="W45" i="7" s="1"/>
  <c r="X52" i="7"/>
  <c r="X48" i="7"/>
  <c r="X55" i="7"/>
  <c r="X51" i="7"/>
  <c r="X54" i="7"/>
  <c r="Y32" i="7"/>
  <c r="Y29" i="7"/>
  <c r="Y31" i="7"/>
  <c r="Y27" i="7"/>
  <c r="W28" i="7" s="1"/>
  <c r="Y30" i="7"/>
  <c r="Y33" i="7"/>
  <c r="Y28" i="7"/>
  <c r="AC25" i="7"/>
  <c r="Z43" i="7" s="1"/>
  <c r="AA38" i="7"/>
  <c r="AA27" i="7"/>
  <c r="AA30" i="7"/>
  <c r="AA37" i="7"/>
  <c r="AA31" i="7"/>
  <c r="AA36" i="7"/>
  <c r="AA28" i="7"/>
  <c r="AA35" i="7"/>
  <c r="AA29" i="7"/>
  <c r="AA33" i="7"/>
  <c r="AA32" i="7"/>
  <c r="AA34" i="7"/>
  <c r="W32" i="7" l="1"/>
  <c r="W29" i="7"/>
  <c r="W33" i="7"/>
  <c r="W30" i="7"/>
  <c r="W38" i="7"/>
  <c r="W27" i="7"/>
  <c r="K47" i="7"/>
  <c r="N47" i="7" s="1"/>
  <c r="Q47" i="7" s="1"/>
  <c r="T47" i="7" s="1"/>
  <c r="W47" i="7" s="1"/>
  <c r="T39" i="7"/>
  <c r="W31" i="7"/>
  <c r="W34" i="7"/>
  <c r="W35" i="7"/>
  <c r="W37" i="7"/>
  <c r="AB35" i="7"/>
  <c r="AB36" i="7"/>
  <c r="W36" i="7"/>
  <c r="AB38" i="7"/>
  <c r="AB37" i="7"/>
  <c r="AA51" i="7"/>
  <c r="AA49" i="7"/>
  <c r="AA54" i="7"/>
  <c r="AA47" i="7"/>
  <c r="AA48" i="7"/>
  <c r="AA50" i="7"/>
  <c r="AA45" i="7"/>
  <c r="Z45" i="7" s="1"/>
  <c r="AA46" i="7"/>
  <c r="Z46" i="7" s="1"/>
  <c r="AA53" i="7"/>
  <c r="AA55" i="7"/>
  <c r="AA52" i="7"/>
  <c r="AB28" i="7"/>
  <c r="AB31" i="7"/>
  <c r="AB34" i="7"/>
  <c r="AB32" i="7"/>
  <c r="AB30" i="7"/>
  <c r="AB33" i="7"/>
  <c r="AB27" i="7"/>
  <c r="Z32" i="7" s="1"/>
  <c r="AB29" i="7"/>
  <c r="AF25" i="7"/>
  <c r="AC43" i="7" s="1"/>
  <c r="AD38" i="7"/>
  <c r="AD27" i="7"/>
  <c r="AD30" i="7"/>
  <c r="AD34" i="7"/>
  <c r="AD32" i="7"/>
  <c r="AD29" i="7"/>
  <c r="AD33" i="7"/>
  <c r="AD28" i="7"/>
  <c r="AD37" i="7"/>
  <c r="AD36" i="7"/>
  <c r="AD35" i="7"/>
  <c r="AD31" i="7"/>
  <c r="H52" i="7" l="1"/>
  <c r="H57" i="7"/>
  <c r="H48" i="7"/>
  <c r="K48" i="7" s="1"/>
  <c r="K56" i="7" s="1"/>
  <c r="H54" i="7"/>
  <c r="I57" i="7"/>
  <c r="H53" i="7"/>
  <c r="H51" i="7"/>
  <c r="H49" i="7"/>
  <c r="N48" i="7"/>
  <c r="Q48" i="7" s="1"/>
  <c r="T48" i="7" s="1"/>
  <c r="W48" i="7" s="1"/>
  <c r="Z48" i="7" s="1"/>
  <c r="Z29" i="7"/>
  <c r="Z27" i="7"/>
  <c r="Z33" i="7"/>
  <c r="Z30" i="7"/>
  <c r="Z34" i="7"/>
  <c r="Z31" i="7"/>
  <c r="H50" i="7"/>
  <c r="Z28" i="7"/>
  <c r="W39" i="7"/>
  <c r="Z47" i="7"/>
  <c r="H55" i="7"/>
  <c r="Z36" i="7"/>
  <c r="Z38" i="7"/>
  <c r="Z37" i="7"/>
  <c r="AE36" i="7"/>
  <c r="AE37" i="7"/>
  <c r="AE38" i="7"/>
  <c r="Z35" i="7"/>
  <c r="AD46" i="7"/>
  <c r="AC46" i="7" s="1"/>
  <c r="AD47" i="7"/>
  <c r="AC47" i="7" s="1"/>
  <c r="AD51" i="7"/>
  <c r="AD45" i="7"/>
  <c r="AC45" i="7" s="1"/>
  <c r="AD53" i="7"/>
  <c r="AD52" i="7"/>
  <c r="AD54" i="7"/>
  <c r="AD55" i="7"/>
  <c r="AD50" i="7"/>
  <c r="AD48" i="7"/>
  <c r="AD49" i="7"/>
  <c r="AE29" i="7"/>
  <c r="AE28" i="7"/>
  <c r="AC31" i="7" s="1"/>
  <c r="AE31" i="7"/>
  <c r="AE30" i="7"/>
  <c r="AE33" i="7"/>
  <c r="AE32" i="7"/>
  <c r="AE34" i="7"/>
  <c r="AE35" i="7"/>
  <c r="AE27" i="7"/>
  <c r="AC34" i="7" s="1"/>
  <c r="AI25" i="7"/>
  <c r="AF43" i="7" s="1"/>
  <c r="AG38" i="7"/>
  <c r="AG27" i="7"/>
  <c r="AG36" i="7"/>
  <c r="AG30" i="7"/>
  <c r="AG29" i="7"/>
  <c r="AG28" i="7"/>
  <c r="AG37" i="7"/>
  <c r="AG33" i="7"/>
  <c r="AG32" i="7"/>
  <c r="AG31" i="7"/>
  <c r="AG35" i="7"/>
  <c r="AG34" i="7"/>
  <c r="K53" i="7" l="1"/>
  <c r="K57" i="7"/>
  <c r="K49" i="7"/>
  <c r="N49" i="7" s="1"/>
  <c r="N56" i="7" s="1"/>
  <c r="N57" i="7" s="1"/>
  <c r="K55" i="7"/>
  <c r="K54" i="7"/>
  <c r="Q49" i="7"/>
  <c r="T49" i="7" s="1"/>
  <c r="W49" i="7" s="1"/>
  <c r="Z49" i="7" s="1"/>
  <c r="AC49" i="7" s="1"/>
  <c r="AC27" i="7"/>
  <c r="AC33" i="7"/>
  <c r="AC29" i="7"/>
  <c r="AC30" i="7"/>
  <c r="AC32" i="7"/>
  <c r="Z39" i="7"/>
  <c r="AC48" i="7"/>
  <c r="AC28" i="7"/>
  <c r="AC35" i="7"/>
  <c r="L57" i="7"/>
  <c r="M57" i="7" s="1"/>
  <c r="K52" i="7"/>
  <c r="K51" i="7"/>
  <c r="K50" i="7"/>
  <c r="AC37" i="7"/>
  <c r="AC36" i="7"/>
  <c r="AC38" i="7"/>
  <c r="AH38" i="7"/>
  <c r="AH37" i="7"/>
  <c r="AG53" i="7"/>
  <c r="AG45" i="7"/>
  <c r="AF45" i="7" s="1"/>
  <c r="AG55" i="7"/>
  <c r="AG54" i="7"/>
  <c r="AG51" i="7"/>
  <c r="AG50" i="7"/>
  <c r="AG49" i="7"/>
  <c r="AG47" i="7"/>
  <c r="AF47" i="7" s="1"/>
  <c r="AG46" i="7"/>
  <c r="AF46" i="7" s="1"/>
  <c r="AG48" i="7"/>
  <c r="AG52" i="7"/>
  <c r="AH34" i="7"/>
  <c r="AH35" i="7"/>
  <c r="AH28" i="7"/>
  <c r="AH29" i="7"/>
  <c r="AH30" i="7"/>
  <c r="AH27" i="7"/>
  <c r="AF29" i="7" s="1"/>
  <c r="AH32" i="7"/>
  <c r="AH36" i="7"/>
  <c r="AH31" i="7"/>
  <c r="AH33" i="7"/>
  <c r="AJ38" i="7"/>
  <c r="AJ27" i="7"/>
  <c r="AJ30" i="7"/>
  <c r="AJ29" i="7"/>
  <c r="AJ33" i="7"/>
  <c r="AJ37" i="7"/>
  <c r="AJ31" i="7"/>
  <c r="AJ28" i="7"/>
  <c r="AJ35" i="7"/>
  <c r="AJ32" i="7"/>
  <c r="AJ34" i="7"/>
  <c r="AJ36" i="7"/>
  <c r="N51" i="7" l="1"/>
  <c r="AC39" i="7"/>
  <c r="N52" i="7"/>
  <c r="N50" i="7"/>
  <c r="Q50" i="7" s="1"/>
  <c r="Q56" i="7" s="1"/>
  <c r="Q57" i="7" s="1"/>
  <c r="N55" i="7"/>
  <c r="N54" i="7"/>
  <c r="N53" i="7"/>
  <c r="AF33" i="7"/>
  <c r="AF30" i="7"/>
  <c r="AF27" i="7"/>
  <c r="AF32" i="7"/>
  <c r="AF31" i="7"/>
  <c r="AF36" i="7"/>
  <c r="AF48" i="7"/>
  <c r="AF49" i="7"/>
  <c r="AF28" i="7"/>
  <c r="AF35" i="7"/>
  <c r="AF34" i="7"/>
  <c r="O57" i="7"/>
  <c r="AF38" i="7"/>
  <c r="AF37" i="7"/>
  <c r="AK38" i="7"/>
  <c r="AK35" i="7"/>
  <c r="AK37" i="7"/>
  <c r="AK31" i="7"/>
  <c r="AK29" i="7"/>
  <c r="AK28" i="7"/>
  <c r="AI28" i="7" s="1"/>
  <c r="AK33" i="7"/>
  <c r="AK36" i="7"/>
  <c r="AK34" i="7"/>
  <c r="AK30" i="7"/>
  <c r="AI27" i="7" s="1"/>
  <c r="AK32" i="7"/>
  <c r="AK27" i="7"/>
  <c r="AI31" i="7" s="1"/>
  <c r="AF39" i="7" l="1"/>
  <c r="AI34" i="7"/>
  <c r="AI36" i="7"/>
  <c r="T50" i="7"/>
  <c r="W50" i="7" s="1"/>
  <c r="Z50" i="7" s="1"/>
  <c r="AC50" i="7" s="1"/>
  <c r="AF50" i="7" s="1"/>
  <c r="AI35" i="7"/>
  <c r="AI29" i="7"/>
  <c r="AI37" i="7"/>
  <c r="AI32" i="7"/>
  <c r="AI30" i="7"/>
  <c r="AI33" i="7"/>
  <c r="AI38" i="7"/>
  <c r="R57" i="7" l="1"/>
  <c r="Q54" i="7"/>
  <c r="Q55" i="7"/>
  <c r="Q53" i="7"/>
  <c r="Q52" i="7"/>
  <c r="Q51" i="7"/>
  <c r="T51" i="7" s="1"/>
  <c r="T56" i="7" s="1"/>
  <c r="T57" i="7" s="1"/>
  <c r="AI39" i="7"/>
  <c r="W51" i="7" l="1"/>
  <c r="Z51" i="7" s="1"/>
  <c r="AC51" i="7" s="1"/>
  <c r="AF51" i="7" s="1"/>
  <c r="U57" i="7" l="1"/>
  <c r="T55" i="7"/>
  <c r="T53" i="7"/>
  <c r="T54" i="7"/>
  <c r="T52" i="7"/>
  <c r="W52" i="7" s="1"/>
  <c r="W56" i="7" s="1"/>
  <c r="W57" i="7" s="1"/>
  <c r="Z52" i="7" l="1"/>
  <c r="AC52" i="7" s="1"/>
  <c r="AF52" i="7" s="1"/>
  <c r="X57" i="7" l="1"/>
  <c r="W54" i="7"/>
  <c r="W53" i="7"/>
  <c r="Z53" i="7" s="1"/>
  <c r="Z56" i="7" s="1"/>
  <c r="Z57" i="7" s="1"/>
  <c r="W55" i="7"/>
  <c r="AC53" i="7" l="1"/>
  <c r="AF53" i="7" s="1"/>
  <c r="AA57" i="7" l="1"/>
  <c r="Z55" i="7"/>
  <c r="Z54" i="7"/>
  <c r="AC54" i="7" s="1"/>
  <c r="AC56" i="7" s="1"/>
  <c r="AC57" i="7" s="1"/>
  <c r="AF54" i="7" l="1"/>
  <c r="AF56" i="7" s="1"/>
  <c r="AF57" i="7" s="1"/>
  <c r="AG57" i="7" l="1"/>
  <c r="AD57" i="7"/>
  <c r="AC55" i="7"/>
  <c r="AF55" i="7" s="1"/>
  <c r="B58" i="7" l="1"/>
</calcChain>
</file>

<file path=xl/sharedStrings.xml><?xml version="1.0" encoding="utf-8"?>
<sst xmlns="http://schemas.openxmlformats.org/spreadsheetml/2006/main" count="112" uniqueCount="55">
  <si>
    <t>TOTAL</t>
  </si>
  <si>
    <t>NUMBER OF GAPS</t>
  </si>
  <si>
    <t>State of Florida Department of Transportation</t>
  </si>
  <si>
    <t>Analyst</t>
  </si>
  <si>
    <t>Agency/Company</t>
  </si>
  <si>
    <t>Date Performed</t>
  </si>
  <si>
    <t>City</t>
  </si>
  <si>
    <t>SITE INFORMATION</t>
  </si>
  <si>
    <t>Milepost</t>
  </si>
  <si>
    <t>FIELD DATA COLLECTION</t>
  </si>
  <si>
    <t>GAP SIZE (SEC)</t>
  </si>
  <si>
    <t>Accept</t>
  </si>
  <si>
    <t>SUM</t>
  </si>
  <si>
    <t>Posted Speed Limit</t>
  </si>
  <si>
    <t>Reject</t>
  </si>
  <si>
    <t>TOTAL ACCEPTED GAPS</t>
  </si>
  <si>
    <t>TOTAL REJECTED GAPS</t>
  </si>
  <si>
    <t xml:space="preserve">County </t>
  </si>
  <si>
    <t xml:space="preserve">To: </t>
  </si>
  <si>
    <t>STUDY INFORMATION</t>
  </si>
  <si>
    <t xml:space="preserve">Gap Size (sec) </t>
  </si>
  <si>
    <t>CRITICAL GAP CALCULATIONS</t>
  </si>
  <si>
    <t>Analysis Period</t>
  </si>
  <si>
    <t>Number of Rejected Gaps</t>
  </si>
  <si>
    <t>Number of Accepted Gaps</t>
  </si>
  <si>
    <t>Critical Gap (sec)</t>
  </si>
  <si>
    <t>Increasing Proportion Check</t>
  </si>
  <si>
    <t>Study Location</t>
  </si>
  <si>
    <t>Gap Interval (in seconds)</t>
  </si>
  <si>
    <t>Accepted Gap (sec)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</si>
  <si>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</si>
  <si>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</si>
  <si>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</si>
  <si>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</si>
  <si>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</si>
  <si>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</si>
  <si>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</si>
  <si>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</si>
  <si>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</si>
  <si>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</si>
  <si>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</si>
  <si>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</si>
  <si>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TOTAL (%)</t>
  </si>
  <si>
    <t>Critical Gap %</t>
  </si>
  <si>
    <t>Mean Critical Gap (sec)</t>
  </si>
  <si>
    <t>Total Recorded Gaps (Accepted + Rejected)</t>
  </si>
  <si>
    <t>Selected Gap Interval (sec)</t>
  </si>
  <si>
    <t>To:</t>
  </si>
  <si>
    <t>=</t>
  </si>
  <si>
    <t>Major Street</t>
  </si>
  <si>
    <t>Minor Street</t>
  </si>
  <si>
    <t xml:space="preserve">   Roadway ID</t>
  </si>
  <si>
    <t>VEHICULAR GAP STUDY -  FIELD DATA</t>
  </si>
  <si>
    <t>VEHICULAR GAP STUDY -  ANALYSIS SHEET</t>
  </si>
  <si>
    <t xml:space="preserve">Analyst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</si>
</sst>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"/>
    <numFmt numFmtId="165" formatCode="[$-409]h:mm\ AM/PM;@"/>
    <numFmt numFmtId="166" formatCode="0.0"/>
    <numFmt numFmtId="167" formatCode="[$-409]mmmm\ d\,\ yyyy;@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b/>
      <sz val="9"/>
      <color rgb="FFFF0000"/>
      <name val="Arial Narrow"/>
      <family val="2"/>
    </font>
    <font>
      <sz val="11"/>
      <color rgb="FF000000"/>
      <name val="Calibri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94">
    <xf numFmtId="0" fontId="0" fillId="0" borderId="0" xfId="0"/>
    <xf numFmtId="0" fontId="2" fillId="0" borderId="3" xfId="1" applyFont="1" applyBorder="1" applyAlignment="1" applyProtection="1">
      <alignment vertical="center"/>
    </xf>
    <xf numFmtId="0" fontId="2" fillId="0" borderId="2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4" xfId="1" applyFont="1" applyBorder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6" xfId="1" applyFont="1" applyBorder="1" applyAlignment="1" applyProtection="1">
      <alignment vertical="center"/>
    </xf>
    <xf numFmtId="0" fontId="2" fillId="2" borderId="27" xfId="0" applyFont="1" applyFill="1" applyBorder="1" applyAlignment="1" applyProtection="1">
      <alignment vertical="center"/>
    </xf>
    <xf numFmtId="0" fontId="2" fillId="0" borderId="10" xfId="1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1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horizontal="center"/>
    </xf>
    <xf numFmtId="0" fontId="2" fillId="0" borderId="0" xfId="1" applyFont="1" applyBorder="1" applyAlignment="1" applyProtection="1"/>
    <xf numFmtId="0" fontId="2" fillId="0" borderId="10" xfId="1" applyFont="1" applyBorder="1" applyAlignme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0" fontId="2" fillId="0" borderId="2" xfId="1" applyFont="1" applyBorder="1" applyAlignment="1" applyProtection="1">
      <alignment horizontal="center"/>
    </xf>
    <xf numFmtId="0" fontId="3" fillId="0" borderId="0" xfId="1" applyFont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0" xfId="1" applyProtection="1"/>
    <xf numFmtId="0" fontId="11" fillId="0" borderId="13" xfId="1" applyFont="1" applyFill="1" applyBorder="1" applyAlignment="1" applyProtection="1">
      <alignment vertical="center"/>
      <protection locked="0"/>
    </xf>
    <xf numFmtId="0" fontId="11" fillId="0" borderId="30" xfId="1" applyFont="1" applyFill="1" applyBorder="1" applyAlignment="1" applyProtection="1">
      <alignment vertical="center"/>
      <protection locked="0"/>
    </xf>
    <xf numFmtId="0" fontId="11" fillId="3" borderId="30" xfId="1" applyFont="1" applyFill="1" applyBorder="1" applyAlignment="1" applyProtection="1">
      <alignment vertical="center"/>
      <protection locked="0"/>
    </xf>
    <xf numFmtId="0" fontId="11" fillId="3" borderId="33" xfId="1" applyFont="1" applyFill="1" applyBorder="1" applyAlignment="1" applyProtection="1">
      <alignment vertical="center"/>
      <protection locked="0"/>
    </xf>
    <xf numFmtId="0" fontId="5" fillId="0" borderId="2" xfId="1" applyFont="1" applyBorder="1" applyAlignment="1" applyProtection="1"/>
    <xf numFmtId="0" fontId="10" fillId="0" borderId="0" xfId="1" applyFont="1" applyBorder="1" applyAlignment="1" applyProtection="1"/>
    <xf numFmtId="164" fontId="5" fillId="0" borderId="8" xfId="1" applyNumberFormat="1" applyFont="1" applyBorder="1" applyAlignment="1" applyProtection="1"/>
    <xf numFmtId="0" fontId="5" fillId="0" borderId="2" xfId="1" applyFont="1" applyBorder="1" applyAlignment="1" applyProtection="1">
      <alignment vertical="center"/>
    </xf>
    <xf numFmtId="0" fontId="2" fillId="0" borderId="10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center"/>
    </xf>
    <xf numFmtId="0" fontId="10" fillId="3" borderId="12" xfId="1" applyFont="1" applyFill="1" applyBorder="1" applyAlignment="1" applyProtection="1">
      <alignment vertical="center"/>
    </xf>
    <xf numFmtId="1" fontId="10" fillId="3" borderId="13" xfId="1" applyNumberFormat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vertical="center"/>
    </xf>
    <xf numFmtId="0" fontId="13" fillId="3" borderId="22" xfId="1" applyFont="1" applyFill="1" applyBorder="1" applyAlignment="1" applyProtection="1">
      <alignment horizontal="center" vertical="center"/>
    </xf>
    <xf numFmtId="0" fontId="10" fillId="3" borderId="25" xfId="1" applyFont="1" applyFill="1" applyBorder="1" applyAlignment="1" applyProtection="1">
      <alignment vertical="center"/>
    </xf>
    <xf numFmtId="0" fontId="10" fillId="3" borderId="29" xfId="1" applyFont="1" applyFill="1" applyBorder="1" applyAlignment="1" applyProtection="1">
      <alignment vertical="center"/>
    </xf>
    <xf numFmtId="1" fontId="10" fillId="0" borderId="30" xfId="1" applyNumberFormat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vertical="center"/>
    </xf>
    <xf numFmtId="1" fontId="10" fillId="3" borderId="42" xfId="1" applyNumberFormat="1" applyFont="1" applyFill="1" applyBorder="1" applyAlignment="1" applyProtection="1">
      <alignment horizontal="center" vertical="center"/>
    </xf>
    <xf numFmtId="0" fontId="10" fillId="3" borderId="48" xfId="1" applyFont="1" applyFill="1" applyBorder="1" applyAlignment="1" applyProtection="1">
      <alignment vertical="center"/>
    </xf>
    <xf numFmtId="0" fontId="10" fillId="3" borderId="32" xfId="1" applyFont="1" applyFill="1" applyBorder="1" applyAlignment="1" applyProtection="1">
      <alignment vertical="center" wrapText="1"/>
    </xf>
    <xf numFmtId="1" fontId="10" fillId="0" borderId="33" xfId="1" applyNumberFormat="1" applyFont="1" applyFill="1" applyBorder="1" applyAlignment="1" applyProtection="1">
      <alignment horizontal="center" vertical="center"/>
    </xf>
    <xf numFmtId="0" fontId="10" fillId="0" borderId="33" xfId="1" applyFont="1" applyFill="1" applyBorder="1" applyAlignment="1" applyProtection="1">
      <alignment vertical="center"/>
    </xf>
    <xf numFmtId="1" fontId="10" fillId="3" borderId="20" xfId="1" applyNumberFormat="1" applyFont="1" applyFill="1" applyBorder="1" applyAlignment="1" applyProtection="1">
      <alignment horizontal="center" vertical="center"/>
    </xf>
    <xf numFmtId="0" fontId="10" fillId="3" borderId="24" xfId="1" applyFont="1" applyFill="1" applyBorder="1" applyAlignment="1" applyProtection="1">
      <alignment vertical="center"/>
    </xf>
    <xf numFmtId="0" fontId="10" fillId="0" borderId="50" xfId="1" applyFont="1" applyFill="1" applyBorder="1" applyAlignment="1" applyProtection="1">
      <alignment vertical="center" wrapText="1"/>
    </xf>
    <xf numFmtId="1" fontId="10" fillId="0" borderId="23" xfId="1" applyNumberFormat="1" applyFont="1" applyFill="1" applyBorder="1" applyAlignment="1" applyProtection="1">
      <alignment vertical="center"/>
    </xf>
    <xf numFmtId="0" fontId="10" fillId="0" borderId="23" xfId="1" applyFont="1" applyFill="1" applyBorder="1" applyAlignment="1" applyProtection="1">
      <alignment vertical="center"/>
    </xf>
    <xf numFmtId="0" fontId="10" fillId="0" borderId="23" xfId="1" applyFont="1" applyFill="1" applyBorder="1" applyAlignment="1" applyProtection="1">
      <alignment horizontal="center" vertical="center"/>
    </xf>
    <xf numFmtId="0" fontId="10" fillId="0" borderId="25" xfId="1" applyFont="1" applyFill="1" applyBorder="1" applyAlignment="1" applyProtection="1">
      <alignment vertical="center"/>
    </xf>
    <xf numFmtId="0" fontId="13" fillId="3" borderId="29" xfId="1" applyFont="1" applyFill="1" applyBorder="1" applyAlignment="1" applyProtection="1">
      <alignment vertical="center"/>
    </xf>
    <xf numFmtId="9" fontId="10" fillId="0" borderId="30" xfId="4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center"/>
    </xf>
    <xf numFmtId="0" fontId="10" fillId="0" borderId="42" xfId="1" applyFont="1" applyFill="1" applyBorder="1" applyAlignment="1" applyProtection="1">
      <alignment vertical="center"/>
    </xf>
    <xf numFmtId="0" fontId="10" fillId="0" borderId="29" xfId="1" applyFont="1" applyFill="1" applyBorder="1" applyAlignment="1" applyProtection="1">
      <alignment horizontal="center" vertical="center"/>
    </xf>
    <xf numFmtId="2" fontId="10" fillId="0" borderId="30" xfId="3" applyNumberFormat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center" vertical="center"/>
    </xf>
    <xf numFmtId="0" fontId="10" fillId="0" borderId="42" xfId="1" applyFont="1" applyFill="1" applyBorder="1" applyAlignment="1" applyProtection="1">
      <alignment horizontal="center"/>
    </xf>
    <xf numFmtId="0" fontId="10" fillId="0" borderId="48" xfId="1" applyFont="1" applyFill="1" applyBorder="1" applyAlignment="1" applyProtection="1">
      <alignment horizontal="center" vertical="center"/>
    </xf>
    <xf numFmtId="0" fontId="2" fillId="0" borderId="44" xfId="1" applyFont="1" applyBorder="1" applyAlignment="1" applyProtection="1">
      <alignment horizontal="center"/>
    </xf>
    <xf numFmtId="43" fontId="10" fillId="0" borderId="51" xfId="3" applyFont="1" applyFill="1" applyBorder="1" applyAlignment="1" applyProtection="1">
      <alignment vertical="center"/>
    </xf>
    <xf numFmtId="43" fontId="10" fillId="0" borderId="44" xfId="3" applyFont="1" applyFill="1" applyBorder="1" applyAlignment="1" applyProtection="1">
      <alignment vertical="center"/>
    </xf>
    <xf numFmtId="0" fontId="10" fillId="0" borderId="44" xfId="1" applyFont="1" applyFill="1" applyBorder="1" applyAlignment="1" applyProtection="1">
      <alignment vertical="center"/>
    </xf>
    <xf numFmtId="0" fontId="10" fillId="0" borderId="44" xfId="1" applyFont="1" applyFill="1" applyBorder="1" applyAlignment="1" applyProtection="1">
      <alignment horizontal="center"/>
    </xf>
    <xf numFmtId="0" fontId="10" fillId="0" borderId="45" xfId="1" applyFont="1" applyFill="1" applyBorder="1" applyAlignment="1" applyProtection="1">
      <alignment vertical="center"/>
    </xf>
    <xf numFmtId="0" fontId="13" fillId="3" borderId="49" xfId="1" applyFont="1" applyFill="1" applyBorder="1" applyAlignment="1" applyProtection="1">
      <alignment horizontal="left"/>
    </xf>
    <xf numFmtId="0" fontId="10" fillId="3" borderId="30" xfId="1" applyFont="1" applyFill="1" applyBorder="1" applyAlignment="1" applyProtection="1">
      <alignment horizontal="center" vertical="center"/>
    </xf>
    <xf numFmtId="0" fontId="10" fillId="0" borderId="34" xfId="1" applyFont="1" applyFill="1" applyBorder="1" applyAlignment="1" applyProtection="1">
      <alignment vertical="center"/>
    </xf>
    <xf numFmtId="0" fontId="10" fillId="0" borderId="46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/>
    </xf>
    <xf numFmtId="0" fontId="10" fillId="0" borderId="11" xfId="1" applyFont="1" applyFill="1" applyBorder="1" applyAlignment="1" applyProtection="1">
      <alignment vertical="center"/>
    </xf>
    <xf numFmtId="0" fontId="2" fillId="3" borderId="0" xfId="1" applyFont="1" applyFill="1" applyAlignment="1" applyProtection="1">
      <alignment horizontal="center"/>
    </xf>
    <xf numFmtId="0" fontId="10" fillId="0" borderId="26" xfId="1" applyFont="1" applyFill="1" applyBorder="1" applyAlignment="1" applyProtection="1">
      <alignment vertical="center"/>
    </xf>
    <xf numFmtId="0" fontId="10" fillId="3" borderId="30" xfId="1" applyFont="1" applyFill="1" applyBorder="1" applyAlignment="1" applyProtection="1">
      <alignment horizontal="center"/>
    </xf>
    <xf numFmtId="0" fontId="10" fillId="3" borderId="30" xfId="1" applyFont="1" applyFill="1" applyBorder="1" applyAlignment="1" applyProtection="1">
      <alignment vertical="center"/>
    </xf>
    <xf numFmtId="0" fontId="13" fillId="3" borderId="29" xfId="1" applyFont="1" applyFill="1" applyBorder="1" applyAlignment="1" applyProtection="1">
      <alignment horizontal="center" vertical="center"/>
    </xf>
    <xf numFmtId="166" fontId="10" fillId="0" borderId="30" xfId="3" applyNumberFormat="1" applyFont="1" applyFill="1" applyBorder="1" applyAlignment="1" applyProtection="1">
      <alignment horizontal="center" vertical="center"/>
    </xf>
    <xf numFmtId="166" fontId="10" fillId="0" borderId="30" xfId="1" applyNumberFormat="1" applyFont="1" applyFill="1" applyBorder="1" applyAlignment="1" applyProtection="1">
      <alignment horizontal="center" vertical="center"/>
    </xf>
    <xf numFmtId="166" fontId="10" fillId="0" borderId="30" xfId="1" applyNumberFormat="1" applyFont="1" applyFill="1" applyBorder="1" applyAlignment="1" applyProtection="1">
      <alignment horizontal="center"/>
    </xf>
    <xf numFmtId="166" fontId="10" fillId="3" borderId="30" xfId="1" applyNumberFormat="1" applyFont="1" applyFill="1" applyBorder="1" applyAlignment="1" applyProtection="1">
      <alignment horizontal="center" vertical="center"/>
    </xf>
    <xf numFmtId="0" fontId="10" fillId="0" borderId="58" xfId="1" applyFont="1" applyFill="1" applyBorder="1" applyAlignment="1" applyProtection="1">
      <alignment vertical="center"/>
    </xf>
    <xf numFmtId="0" fontId="10" fillId="0" borderId="59" xfId="1" applyFont="1" applyFill="1" applyBorder="1" applyAlignment="1" applyProtection="1">
      <alignment vertical="center"/>
    </xf>
    <xf numFmtId="0" fontId="13" fillId="3" borderId="30" xfId="1" applyFont="1" applyFill="1" applyBorder="1" applyAlignment="1" applyProtection="1">
      <alignment horizontal="center" vertical="center"/>
    </xf>
    <xf numFmtId="0" fontId="13" fillId="3" borderId="30" xfId="1" applyFont="1" applyFill="1" applyBorder="1" applyAlignment="1" applyProtection="1">
      <alignment vertical="center"/>
    </xf>
    <xf numFmtId="0" fontId="13" fillId="3" borderId="35" xfId="1" applyFont="1" applyFill="1" applyBorder="1" applyAlignment="1" applyProtection="1">
      <alignment vertical="center"/>
    </xf>
    <xf numFmtId="9" fontId="10" fillId="0" borderId="36" xfId="4" applyFont="1" applyFill="1" applyBorder="1" applyAlignment="1" applyProtection="1">
      <alignment horizontal="center" vertical="center"/>
    </xf>
    <xf numFmtId="166" fontId="10" fillId="0" borderId="36" xfId="4" applyNumberFormat="1" applyFont="1" applyFill="1" applyBorder="1" applyAlignment="1" applyProtection="1">
      <alignment horizontal="center" vertical="center"/>
    </xf>
    <xf numFmtId="1" fontId="10" fillId="0" borderId="36" xfId="4" applyNumberFormat="1" applyFont="1" applyFill="1" applyBorder="1" applyAlignment="1" applyProtection="1">
      <alignment horizontal="center" vertical="center"/>
    </xf>
    <xf numFmtId="0" fontId="10" fillId="0" borderId="41" xfId="1" applyFont="1" applyFill="1" applyBorder="1" applyAlignment="1" applyProtection="1">
      <alignment vertical="center"/>
    </xf>
    <xf numFmtId="0" fontId="10" fillId="0" borderId="21" xfId="1" applyFont="1" applyFill="1" applyBorder="1" applyAlignment="1" applyProtection="1">
      <alignment vertical="center"/>
    </xf>
    <xf numFmtId="0" fontId="10" fillId="0" borderId="18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" fillId="0" borderId="0" xfId="1" applyFont="1" applyAlignment="1" applyProtection="1">
      <alignment horizontal="center"/>
      <protection locked="0"/>
    </xf>
    <xf numFmtId="0" fontId="11" fillId="0" borderId="13" xfId="1" applyFont="1" applyBorder="1" applyAlignment="1" applyProtection="1">
      <alignment vertical="center"/>
      <protection locked="0"/>
    </xf>
    <xf numFmtId="0" fontId="11" fillId="0" borderId="30" xfId="1" applyFont="1" applyBorder="1" applyAlignment="1" applyProtection="1">
      <alignment vertical="center"/>
      <protection locked="0"/>
    </xf>
    <xf numFmtId="0" fontId="2" fillId="0" borderId="5" xfId="1" applyFont="1" applyBorder="1" applyAlignment="1" applyProtection="1">
      <alignment horizontal="center" vertical="center"/>
    </xf>
    <xf numFmtId="165" fontId="5" fillId="0" borderId="8" xfId="1" applyNumberFormat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</xf>
    <xf numFmtId="164" fontId="5" fillId="0" borderId="8" xfId="1" applyNumberFormat="1" applyFont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alignment horizontal="center"/>
      <protection locked="0"/>
    </xf>
    <xf numFmtId="0" fontId="11" fillId="2" borderId="37" xfId="1" applyFont="1" applyFill="1" applyBorder="1" applyAlignment="1" applyProtection="1">
      <alignment horizontal="center" vertical="center"/>
    </xf>
    <xf numFmtId="0" fontId="11" fillId="2" borderId="16" xfId="1" applyFont="1" applyFill="1" applyBorder="1" applyAlignment="1" applyProtection="1">
      <alignment horizontal="center" vertical="center"/>
    </xf>
    <xf numFmtId="0" fontId="11" fillId="2" borderId="38" xfId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center" vertical="center"/>
    </xf>
    <xf numFmtId="0" fontId="11" fillId="2" borderId="18" xfId="1" applyFont="1" applyFill="1" applyBorder="1" applyAlignment="1" applyProtection="1">
      <alignment horizontal="center" vertical="center"/>
    </xf>
    <xf numFmtId="0" fontId="11" fillId="2" borderId="40" xfId="1" applyFont="1" applyFill="1" applyBorder="1" applyAlignment="1" applyProtection="1">
      <alignment horizontal="center" vertical="center"/>
    </xf>
    <xf numFmtId="0" fontId="11" fillId="2" borderId="16" xfId="1" applyFont="1" applyFill="1" applyBorder="1" applyAlignment="1" applyProtection="1">
      <alignment horizontal="center" vertical="center" wrapText="1"/>
    </xf>
    <xf numFmtId="0" fontId="11" fillId="2" borderId="5" xfId="1" applyFont="1" applyFill="1" applyBorder="1" applyAlignment="1" applyProtection="1">
      <alignment horizontal="center" vertical="center" wrapText="1"/>
    </xf>
    <xf numFmtId="0" fontId="11" fillId="2" borderId="17" xfId="1" applyFont="1" applyFill="1" applyBorder="1" applyAlignment="1" applyProtection="1">
      <alignment horizontal="center" vertical="center" wrapText="1"/>
    </xf>
    <xf numFmtId="0" fontId="11" fillId="2" borderId="18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19" xfId="1" applyFont="1" applyFill="1" applyBorder="1" applyAlignment="1" applyProtection="1">
      <alignment horizontal="center" vertical="center" wrapText="1"/>
    </xf>
    <xf numFmtId="0" fontId="11" fillId="2" borderId="14" xfId="1" applyFont="1" applyFill="1" applyBorder="1" applyAlignment="1" applyProtection="1">
      <alignment horizontal="center" vertical="center" wrapText="1"/>
    </xf>
    <xf numFmtId="0" fontId="11" fillId="2" borderId="15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</xf>
    <xf numFmtId="49" fontId="5" fillId="0" borderId="2" xfId="1" applyNumberFormat="1" applyFont="1" applyBorder="1" applyAlignment="1" applyProtection="1">
      <alignment horizontal="center"/>
      <protection locked="0"/>
    </xf>
    <xf numFmtId="167" fontId="5" fillId="0" borderId="2" xfId="1" applyNumberFormat="1" applyFont="1" applyBorder="1" applyAlignment="1" applyProtection="1">
      <alignment horizontal="center"/>
      <protection locked="0"/>
    </xf>
    <xf numFmtId="0" fontId="2" fillId="3" borderId="43" xfId="1" applyFont="1" applyFill="1" applyBorder="1" applyAlignment="1" applyProtection="1">
      <alignment horizontal="center" vertical="center"/>
    </xf>
    <xf numFmtId="0" fontId="2" fillId="3" borderId="44" xfId="1" applyFont="1" applyFill="1" applyBorder="1" applyAlignment="1" applyProtection="1">
      <alignment horizontal="center" vertical="center"/>
    </xf>
    <xf numFmtId="0" fontId="2" fillId="3" borderId="45" xfId="1" applyFont="1" applyFill="1" applyBorder="1" applyAlignment="1" applyProtection="1">
      <alignment horizontal="center" vertical="center"/>
    </xf>
    <xf numFmtId="0" fontId="2" fillId="3" borderId="18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1" xfId="1" applyFont="1" applyFill="1" applyBorder="1" applyAlignment="1" applyProtection="1">
      <alignment horizontal="center" vertical="center"/>
    </xf>
    <xf numFmtId="0" fontId="9" fillId="2" borderId="9" xfId="1" applyNumberFormat="1" applyFont="1" applyFill="1" applyBorder="1" applyAlignment="1" applyProtection="1">
      <alignment horizontal="center" vertical="center"/>
    </xf>
    <xf numFmtId="0" fontId="9" fillId="2" borderId="8" xfId="1" applyNumberFormat="1" applyFont="1" applyFill="1" applyBorder="1" applyAlignment="1" applyProtection="1">
      <alignment horizontal="center" vertical="center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8" fillId="2" borderId="9" xfId="1" applyFont="1" applyFill="1" applyBorder="1" applyAlignment="1" applyProtection="1">
      <alignment horizontal="center" vertical="center"/>
    </xf>
    <xf numFmtId="0" fontId="8" fillId="2" borderId="8" xfId="1" applyFont="1" applyFill="1" applyBorder="1" applyAlignment="1" applyProtection="1">
      <alignment horizontal="center" vertical="center"/>
    </xf>
    <xf numFmtId="0" fontId="8" fillId="2" borderId="7" xfId="1" applyFont="1" applyFill="1" applyBorder="1" applyAlignment="1" applyProtection="1">
      <alignment horizontal="center" vertical="center"/>
    </xf>
    <xf numFmtId="0" fontId="9" fillId="2" borderId="9" xfId="1" applyFont="1" applyFill="1" applyBorder="1" applyAlignment="1" applyProtection="1">
      <alignment horizontal="center" vertical="center"/>
    </xf>
    <xf numFmtId="0" fontId="9" fillId="2" borderId="8" xfId="1" applyFont="1" applyFill="1" applyBorder="1" applyAlignment="1" applyProtection="1">
      <alignment horizontal="center" vertical="center"/>
    </xf>
    <xf numFmtId="0" fontId="9" fillId="2" borderId="7" xfId="1" applyFont="1" applyFill="1" applyBorder="1" applyAlignment="1" applyProtection="1">
      <alignment horizontal="center" vertical="center"/>
    </xf>
    <xf numFmtId="0" fontId="2" fillId="3" borderId="9" xfId="1" applyFont="1" applyFill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7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2" fillId="0" borderId="46" xfId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/>
    </xf>
    <xf numFmtId="0" fontId="1" fillId="0" borderId="5" xfId="1" applyBorder="1" applyAlignment="1" applyProtection="1">
      <alignment horizontal="center"/>
    </xf>
    <xf numFmtId="0" fontId="1" fillId="0" borderId="4" xfId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7" fillId="0" borderId="3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1" xfId="2" applyFont="1" applyBorder="1" applyAlignment="1" applyProtection="1">
      <alignment horizontal="center" vertical="center"/>
    </xf>
    <xf numFmtId="0" fontId="2" fillId="0" borderId="13" xfId="1" applyFont="1" applyFill="1" applyBorder="1" applyAlignment="1" applyProtection="1">
      <alignment horizontal="center" vertical="center"/>
    </xf>
    <xf numFmtId="0" fontId="2" fillId="0" borderId="22" xfId="1" applyFont="1" applyFill="1" applyBorder="1" applyAlignment="1" applyProtection="1">
      <alignment horizontal="center" vertical="center"/>
    </xf>
    <xf numFmtId="0" fontId="2" fillId="0" borderId="28" xfId="1" applyFont="1" applyFill="1" applyBorder="1" applyAlignment="1" applyProtection="1">
      <alignment horizontal="center" vertical="center"/>
    </xf>
    <xf numFmtId="0" fontId="2" fillId="0" borderId="30" xfId="1" applyFont="1" applyFill="1" applyBorder="1" applyAlignment="1" applyProtection="1">
      <alignment horizontal="center" vertical="center"/>
    </xf>
    <xf numFmtId="0" fontId="2" fillId="0" borderId="42" xfId="1" applyFont="1" applyFill="1" applyBorder="1" applyAlignment="1" applyProtection="1">
      <alignment horizontal="center" vertical="center"/>
    </xf>
    <xf numFmtId="0" fontId="2" fillId="0" borderId="31" xfId="1" applyFont="1" applyFill="1" applyBorder="1" applyAlignment="1" applyProtection="1">
      <alignment horizontal="center" vertical="center"/>
    </xf>
    <xf numFmtId="0" fontId="2" fillId="0" borderId="12" xfId="1" applyFont="1" applyFill="1" applyBorder="1" applyAlignment="1" applyProtection="1">
      <alignment horizontal="center" vertical="center"/>
    </xf>
    <xf numFmtId="0" fontId="2" fillId="0" borderId="29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10" fillId="0" borderId="13" xfId="1" applyFont="1" applyFill="1" applyBorder="1" applyAlignment="1" applyProtection="1">
      <alignment horizontal="center" vertical="center"/>
    </xf>
    <xf numFmtId="0" fontId="10" fillId="0" borderId="30" xfId="1" applyFont="1" applyFill="1" applyBorder="1" applyAlignment="1" applyProtection="1">
      <alignment horizontal="center" vertical="center"/>
    </xf>
    <xf numFmtId="0" fontId="10" fillId="3" borderId="30" xfId="1" applyFont="1" applyFill="1" applyBorder="1" applyAlignment="1" applyProtection="1">
      <alignment horizontal="center" vertical="center"/>
    </xf>
    <xf numFmtId="0" fontId="10" fillId="3" borderId="33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/>
    </xf>
    <xf numFmtId="165" fontId="5" fillId="0" borderId="8" xfId="1" applyNumberFormat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 vertical="center"/>
    </xf>
    <xf numFmtId="0" fontId="14" fillId="0" borderId="42" xfId="1" applyFont="1" applyFill="1" applyBorder="1" applyAlignment="1" applyProtection="1">
      <alignment horizontal="center" vertical="center"/>
    </xf>
    <xf numFmtId="0" fontId="14" fillId="0" borderId="48" xfId="1" applyFont="1" applyFill="1" applyBorder="1" applyAlignment="1" applyProtection="1">
      <alignment horizontal="center" vertical="center"/>
    </xf>
    <xf numFmtId="0" fontId="13" fillId="2" borderId="52" xfId="1" applyFont="1" applyFill="1" applyBorder="1" applyAlignment="1" applyProtection="1">
      <alignment horizontal="center" vertical="center" wrapText="1"/>
    </xf>
    <xf numFmtId="0" fontId="13" fillId="2" borderId="55" xfId="1" applyFont="1" applyFill="1" applyBorder="1" applyAlignment="1" applyProtection="1">
      <alignment horizontal="center" vertical="center" wrapText="1"/>
    </xf>
    <xf numFmtId="2" fontId="13" fillId="2" borderId="53" xfId="1" applyNumberFormat="1" applyFont="1" applyFill="1" applyBorder="1" applyAlignment="1" applyProtection="1">
      <alignment horizontal="center" vertical="center"/>
    </xf>
    <xf numFmtId="2" fontId="13" fillId="2" borderId="54" xfId="1" applyNumberFormat="1" applyFont="1" applyFill="1" applyBorder="1" applyAlignment="1" applyProtection="1">
      <alignment horizontal="center" vertical="center"/>
    </xf>
    <xf numFmtId="2" fontId="13" fillId="2" borderId="56" xfId="1" applyNumberFormat="1" applyFont="1" applyFill="1" applyBorder="1" applyAlignment="1" applyProtection="1">
      <alignment horizontal="center" vertical="center"/>
    </xf>
    <xf numFmtId="2" fontId="13" fillId="2" borderId="57" xfId="1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9" fillId="2" borderId="7" xfId="1" applyNumberFormat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167" fontId="5" fillId="0" borderId="2" xfId="1" applyNumberFormat="1" applyFont="1" applyBorder="1" applyAlignment="1" applyProtection="1">
      <alignment horizontal="center"/>
    </xf>
    <xf numFmtId="0" fontId="5" fillId="0" borderId="8" xfId="1" applyFont="1" applyBorder="1" applyAlignment="1" applyProtection="1">
      <alignment horizontal="center"/>
    </xf>
  </cellXfs>
  <cellStyles count="5">
    <cellStyle name="Comma" xfId="3" builtinId="3"/>
    <cellStyle name="Normal" xfId="0" builtinId="0"/>
    <cellStyle name="Normal 2" xfId="1" xr:uid="{00000000-0005-0000-0000-000001000000}"/>
    <cellStyle name="Normal_SIGNAL" xfId="2" xr:uid="{00000000-0005-0000-0000-000002000000}"/>
    <cellStyle name="Percent" xfId="4" builtinId="5"/>
  </cellStyles>
  <dxfs count="8">
    <dxf>
      <font>
        <color theme="0"/>
      </font>
      <fill>
        <patternFill patternType="solid">
          <bgColor theme="0"/>
        </patternFill>
      </fill>
      <border>
        <bottom/>
      </border>
    </dxf>
    <dxf>
      <font>
        <color theme="0"/>
      </font>
    </dxf>
    <dxf>
      <font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  <fill>
        <patternFill patternType="solid">
          <bgColor theme="0"/>
        </patternFill>
      </fill>
      <border>
        <bottom/>
      </border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Radio" firstButton="1" fmlaLink="$BI$8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ctrlProps/ctrlProp4.xml><?xml version="1.0" encoding="utf-8"?>
<formControlPr xmlns="http://schemas.microsoft.com/office/spreadsheetml/2009/9/main" objectType="Radio" checked="Checked" firstButton="1" fmlaLink="$AO$7" lockText="1" noThreeD="1"/>
</file>

<file path=xl/ctrlProps/ctrlProp5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44</xdr:col>
          <xdr:colOff>66675</xdr:colOff>
          <xdr:row>65</xdr:row>
          <xdr:rowOff>28575</xdr:rowOff>
        </xdr:from>
        <xdr:to>
          <xdr:col>57</xdr:col>
          <xdr:colOff>38100</xdr:colOff>
          <xdr:row>66</xdr:row>
          <xdr:rowOff>142875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Clear Field Data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</xdr:row>
          <xdr:rowOff>0</xdr:rowOff>
        </xdr:from>
        <xdr:to>
          <xdr:col>24</xdr:col>
          <xdr:colOff>47625</xdr:colOff>
          <xdr:row>6</xdr:row>
          <xdr:rowOff>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Segment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4</xdr:row>
          <xdr:rowOff>0</xdr:rowOff>
        </xdr:from>
        <xdr:to>
          <xdr:col>13</xdr:col>
          <xdr:colOff>57150</xdr:colOff>
          <xdr:row>6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Intersection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4</xdr:row>
          <xdr:rowOff>0</xdr:rowOff>
        </xdr:from>
        <xdr:to>
          <xdr:col>13</xdr:col>
          <xdr:colOff>428625</xdr:colOff>
          <xdr:row>6</xdr:row>
          <xdr:rowOff>9525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Segment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0</xdr:rowOff>
        </xdr:from>
        <xdr:to>
          <xdr:col>7</xdr:col>
          <xdr:colOff>219075</xdr:colOff>
          <xdr:row>6</xdr:row>
          <xdr:rowOff>9525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Intersection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Q72"/>
  <sheetViews>
    <sheetView showGridLines="0" tabSelected="1" view="pageLayout" zoomScaleNormal="115" workbookViewId="0">
      <selection activeCell="N33" sqref="N33"/>
    </sheetView>
  </sheetViews>
  <sheetFormatPr defaultColWidth="9.140625" defaultRowHeight="12.75"/>
  <cols>
    <col min="1" max="1" width="7.28515625" style="15" customWidth="1"/>
    <col min="2" max="3" width="3.5703125" style="15" customWidth="1"/>
    <col min="4" max="27" width="1.5703125" style="15" customWidth="1"/>
    <col min="28" max="32" width="1.7109375" style="15" customWidth="1"/>
    <col min="33" max="59" width="1.42578125" style="15" customWidth="1"/>
    <col min="60" max="60" width="9.140625" style="15" customWidth="1"/>
    <col min="61" max="61" width="9.140625" style="15" hidden="1" customWidth="1"/>
    <col min="62" max="62" width="9.140625" style="15" customWidth="1"/>
    <col min="63" max="63" width="9.140625" style="16" customWidth="1"/>
    <col min="64" max="64" width="9.140625" style="16"/>
    <col min="65" max="16384" width="9.140625" style="15"/>
  </cols>
  <sheetData>
    <row r="1" spans="1:95" ht="9" customHeight="1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6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</row>
    <row r="2" spans="1:95" s="18" customFormat="1" ht="11.45" customHeight="1">
      <c r="A2" s="157" t="s">
        <v>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S2" s="158"/>
      <c r="AT2" s="158"/>
      <c r="AU2" s="158"/>
      <c r="AV2" s="158"/>
      <c r="AW2" s="158"/>
      <c r="AX2" s="158"/>
      <c r="AY2" s="158"/>
      <c r="AZ2" s="158"/>
      <c r="BA2" s="158"/>
      <c r="BB2" s="158"/>
      <c r="BC2" s="158"/>
      <c r="BD2" s="158"/>
      <c r="BE2" s="158"/>
      <c r="BF2" s="158"/>
      <c r="BG2" s="159"/>
      <c r="BK2" s="19"/>
      <c r="BL2" s="19"/>
    </row>
    <row r="3" spans="1:95" s="17" customFormat="1" ht="25.9" customHeight="1">
      <c r="A3" s="160" t="s">
        <v>52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2"/>
      <c r="BK3" s="20"/>
      <c r="BL3" s="20"/>
      <c r="BY3" s="18"/>
      <c r="BZ3" s="18"/>
      <c r="CA3" s="18"/>
      <c r="CB3" s="18"/>
      <c r="CC3" s="18"/>
      <c r="CD3" s="18"/>
      <c r="CF3" s="18"/>
      <c r="CG3" s="18"/>
      <c r="CH3" s="18"/>
      <c r="CI3" s="18"/>
      <c r="CJ3" s="18"/>
      <c r="CK3" s="18"/>
      <c r="CN3" s="18"/>
      <c r="CO3" s="18"/>
      <c r="CP3" s="18"/>
      <c r="CQ3" s="18"/>
    </row>
    <row r="4" spans="1:95" s="17" customFormat="1" ht="15.75" customHeight="1">
      <c r="A4" s="126" t="s">
        <v>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 t="s">
        <v>19</v>
      </c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K4" s="20"/>
      <c r="BL4" s="20"/>
      <c r="BY4" s="18"/>
      <c r="BZ4" s="18"/>
      <c r="CA4" s="18"/>
      <c r="CB4" s="18"/>
      <c r="CC4" s="18"/>
      <c r="CD4" s="18"/>
      <c r="CF4" s="18"/>
      <c r="CG4" s="18"/>
      <c r="CH4" s="18"/>
      <c r="CI4" s="18"/>
      <c r="CJ4" s="18"/>
      <c r="CK4" s="18"/>
      <c r="CN4" s="18"/>
      <c r="CO4" s="18"/>
      <c r="CP4" s="18"/>
      <c r="CQ4" s="18"/>
    </row>
    <row r="5" spans="1:95" s="21" customFormat="1" ht="4.9000000000000004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Z5" s="7"/>
      <c r="AA5" s="13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8"/>
      <c r="BI5" s="21" t="s">
        <v>48</v>
      </c>
      <c r="BY5" s="19"/>
      <c r="BZ5" s="19"/>
      <c r="CA5" s="19"/>
      <c r="CB5" s="19"/>
      <c r="CC5" s="19"/>
      <c r="CD5" s="19"/>
      <c r="CF5" s="19"/>
      <c r="CG5" s="19"/>
      <c r="CH5" s="19"/>
      <c r="CI5" s="19"/>
      <c r="CJ5" s="19"/>
      <c r="CK5" s="19"/>
      <c r="CN5" s="19"/>
      <c r="CO5" s="19"/>
      <c r="CP5" s="19"/>
      <c r="CQ5" s="19"/>
    </row>
    <row r="6" spans="1:95" s="17" customFormat="1" ht="12" customHeight="1">
      <c r="A6" s="10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Z6" s="6"/>
      <c r="AB6" s="22" t="s">
        <v>4</v>
      </c>
      <c r="AD6" s="5"/>
      <c r="AE6" s="5"/>
      <c r="AF6" s="4"/>
      <c r="AG6" s="4"/>
      <c r="AH6" s="4"/>
      <c r="AI6" s="4"/>
      <c r="AJ6" s="4"/>
      <c r="AK6" s="4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9"/>
      <c r="BK6" s="20"/>
      <c r="BL6" s="20"/>
      <c r="BY6" s="18"/>
      <c r="BZ6" s="18"/>
      <c r="CA6" s="18"/>
      <c r="CB6" s="18"/>
      <c r="CC6" s="18"/>
      <c r="CD6" s="18"/>
      <c r="CF6" s="18"/>
      <c r="CG6" s="18"/>
      <c r="CH6" s="18"/>
      <c r="CI6" s="18"/>
      <c r="CJ6" s="18"/>
      <c r="CK6" s="18"/>
      <c r="CN6" s="18"/>
      <c r="CO6" s="18"/>
      <c r="CP6" s="18"/>
      <c r="CQ6" s="18"/>
    </row>
    <row r="7" spans="1:95" s="24" customFormat="1" ht="12" customHeight="1">
      <c r="A7" s="23" t="s">
        <v>49</v>
      </c>
      <c r="B7" s="22"/>
      <c r="C7" s="22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Z7" s="6"/>
      <c r="AB7" s="22" t="s">
        <v>54</v>
      </c>
      <c r="AD7" s="22"/>
      <c r="AE7" s="22"/>
      <c r="AF7" s="4"/>
      <c r="AG7" s="4"/>
      <c r="AH7" s="4"/>
      <c r="AI7" s="4"/>
      <c r="AJ7" s="4"/>
      <c r="AK7" s="4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9"/>
      <c r="BI7" s="17"/>
      <c r="BK7" s="21"/>
      <c r="BL7" s="21"/>
      <c r="BY7" s="18"/>
      <c r="BZ7" s="18"/>
      <c r="CA7" s="18"/>
      <c r="CB7" s="18"/>
      <c r="CC7" s="18"/>
      <c r="CD7" s="18"/>
      <c r="CF7" s="18"/>
      <c r="CG7" s="18"/>
      <c r="CH7" s="18"/>
      <c r="CI7" s="18"/>
      <c r="CJ7" s="18"/>
      <c r="CK7" s="18"/>
      <c r="CN7" s="18"/>
      <c r="CO7" s="18"/>
      <c r="CP7" s="18"/>
      <c r="CQ7" s="18"/>
    </row>
    <row r="8" spans="1:95" s="24" customFormat="1" ht="12" customHeight="1">
      <c r="A8" s="13" t="s">
        <v>51</v>
      </c>
      <c r="B8" s="7"/>
      <c r="C8" s="7"/>
      <c r="D8" s="107"/>
      <c r="E8" s="107"/>
      <c r="F8" s="107"/>
      <c r="G8" s="107"/>
      <c r="H8" s="107"/>
      <c r="I8" s="107"/>
      <c r="J8" s="107"/>
      <c r="K8" s="107"/>
      <c r="L8" s="107"/>
      <c r="M8" s="108" t="s">
        <v>8</v>
      </c>
      <c r="N8" s="108"/>
      <c r="O8" s="108"/>
      <c r="P8" s="108"/>
      <c r="Q8" s="108"/>
      <c r="R8" s="108"/>
      <c r="S8" s="109"/>
      <c r="T8" s="109"/>
      <c r="U8" s="109"/>
      <c r="V8" s="109"/>
      <c r="W8" s="109"/>
      <c r="X8" s="109"/>
      <c r="Z8" s="6"/>
      <c r="AB8" s="22" t="s">
        <v>5</v>
      </c>
      <c r="AD8" s="22"/>
      <c r="AE8" s="22"/>
      <c r="AF8" s="4"/>
      <c r="AG8" s="4"/>
      <c r="AH8" s="4"/>
      <c r="AI8" s="4"/>
      <c r="AJ8" s="4"/>
      <c r="AK8" s="4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9"/>
      <c r="BI8" s="102">
        <v>2</v>
      </c>
      <c r="BK8" s="21"/>
      <c r="BL8" s="21"/>
      <c r="BY8" s="18"/>
      <c r="BZ8" s="18"/>
      <c r="CA8" s="18"/>
      <c r="CB8" s="18"/>
      <c r="CC8" s="18"/>
      <c r="CD8" s="18"/>
      <c r="CF8" s="18"/>
      <c r="CG8" s="18"/>
      <c r="CH8" s="18"/>
      <c r="CI8" s="18"/>
      <c r="CJ8" s="18"/>
      <c r="CK8" s="18"/>
      <c r="CN8" s="18"/>
      <c r="CO8" s="18"/>
      <c r="CP8" s="18"/>
      <c r="CQ8" s="18"/>
    </row>
    <row r="9" spans="1:95" s="24" customFormat="1" ht="12" customHeight="1">
      <c r="A9" s="13" t="s">
        <v>50</v>
      </c>
      <c r="B9" s="7"/>
      <c r="C9" s="7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Z9" s="6"/>
      <c r="AB9" s="25" t="s">
        <v>22</v>
      </c>
      <c r="AD9" s="22"/>
      <c r="AE9" s="22"/>
      <c r="AF9" s="4"/>
      <c r="AG9" s="4"/>
      <c r="AH9" s="4"/>
      <c r="AI9" s="4"/>
      <c r="AJ9" s="4"/>
      <c r="AK9" s="4"/>
      <c r="AL9" s="106"/>
      <c r="AM9" s="106"/>
      <c r="AN9" s="106"/>
      <c r="AO9" s="106"/>
      <c r="AP9" s="106"/>
      <c r="AQ9" s="106"/>
      <c r="AR9" s="106"/>
      <c r="AS9" s="106"/>
      <c r="AT9" s="106"/>
      <c r="AU9" s="105" t="s">
        <v>18</v>
      </c>
      <c r="AV9" s="105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9"/>
      <c r="BK9" s="21"/>
      <c r="BL9" s="21"/>
      <c r="BY9" s="18"/>
      <c r="BZ9" s="18"/>
      <c r="CA9" s="18"/>
      <c r="CB9" s="18"/>
      <c r="CC9" s="18"/>
      <c r="CD9" s="18"/>
      <c r="CF9" s="18"/>
      <c r="CG9" s="18"/>
      <c r="CH9" s="18"/>
      <c r="CI9" s="18"/>
      <c r="CJ9" s="18"/>
      <c r="CK9" s="18"/>
      <c r="CN9" s="18"/>
      <c r="CO9" s="18"/>
      <c r="CP9" s="18"/>
      <c r="CQ9" s="18"/>
    </row>
    <row r="10" spans="1:95" s="24" customFormat="1" ht="12" customHeight="1">
      <c r="A10" s="13" t="s">
        <v>51</v>
      </c>
      <c r="B10" s="7"/>
      <c r="C10" s="7"/>
      <c r="D10" s="107"/>
      <c r="E10" s="107"/>
      <c r="F10" s="107"/>
      <c r="G10" s="107"/>
      <c r="H10" s="107"/>
      <c r="I10" s="107"/>
      <c r="J10" s="107"/>
      <c r="K10" s="107"/>
      <c r="L10" s="107"/>
      <c r="M10" s="108" t="s">
        <v>8</v>
      </c>
      <c r="N10" s="108"/>
      <c r="O10" s="108"/>
      <c r="P10" s="108"/>
      <c r="Q10" s="108"/>
      <c r="R10" s="108"/>
      <c r="S10" s="109"/>
      <c r="T10" s="109"/>
      <c r="U10" s="109"/>
      <c r="V10" s="109"/>
      <c r="W10" s="109"/>
      <c r="X10" s="109"/>
      <c r="Z10" s="6"/>
      <c r="AB10" s="7" t="s">
        <v>13</v>
      </c>
      <c r="AD10" s="22"/>
      <c r="AE10" s="21"/>
      <c r="AF10" s="22"/>
      <c r="AG10" s="22"/>
      <c r="AH10" s="22"/>
      <c r="AI10" s="22"/>
      <c r="AJ10" s="22"/>
      <c r="AK10" s="4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9"/>
      <c r="BK10" s="21"/>
      <c r="BL10" s="21"/>
      <c r="BY10" s="18"/>
      <c r="BZ10" s="18"/>
      <c r="CA10" s="18"/>
      <c r="CB10" s="18"/>
      <c r="CC10" s="18"/>
      <c r="CD10" s="18"/>
      <c r="CF10" s="18"/>
      <c r="CG10" s="18"/>
      <c r="CH10" s="18"/>
      <c r="CI10" s="18"/>
      <c r="CJ10" s="18"/>
      <c r="CK10" s="18"/>
      <c r="CN10" s="18"/>
      <c r="CO10" s="18"/>
      <c r="CP10" s="18"/>
      <c r="CQ10" s="18"/>
    </row>
    <row r="11" spans="1:95" s="24" customFormat="1" ht="12" customHeight="1">
      <c r="A11" s="13" t="s">
        <v>6</v>
      </c>
      <c r="B11" s="7"/>
      <c r="C11" s="7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Z11" s="6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9"/>
      <c r="BI11" s="24">
        <v>1</v>
      </c>
      <c r="BK11" s="21"/>
      <c r="BL11" s="21"/>
      <c r="BY11" s="18"/>
      <c r="BZ11" s="18"/>
      <c r="CA11" s="18"/>
      <c r="CB11" s="18"/>
      <c r="CC11" s="18"/>
      <c r="CD11" s="18"/>
      <c r="CF11" s="18"/>
      <c r="CG11" s="18"/>
      <c r="CH11" s="18"/>
      <c r="CI11" s="18"/>
      <c r="CJ11" s="18"/>
      <c r="CK11" s="18"/>
      <c r="CN11" s="18"/>
      <c r="CO11" s="18"/>
      <c r="CP11" s="18"/>
      <c r="CQ11" s="18"/>
    </row>
    <row r="12" spans="1:95" s="24" customFormat="1" ht="12" customHeight="1">
      <c r="A12" s="13" t="s">
        <v>17</v>
      </c>
      <c r="B12" s="7"/>
      <c r="C12" s="7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Z12" s="6"/>
      <c r="AB12" s="22" t="s">
        <v>28</v>
      </c>
      <c r="AD12" s="22"/>
      <c r="AE12" s="22"/>
      <c r="AF12" s="22"/>
      <c r="AG12" s="22"/>
      <c r="AH12" s="22"/>
      <c r="AI12" s="22"/>
      <c r="AJ12" s="22"/>
      <c r="AK12" s="4"/>
      <c r="AL12" s="4"/>
      <c r="AM12" s="4"/>
      <c r="AN12" s="4"/>
      <c r="AO12" s="4"/>
      <c r="AP12" s="4"/>
      <c r="AQ12" s="125">
        <v>1</v>
      </c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7"/>
      <c r="BD12" s="7"/>
      <c r="BE12" s="7"/>
      <c r="BF12" s="7"/>
      <c r="BG12" s="9"/>
      <c r="BI12" s="24">
        <v>2</v>
      </c>
      <c r="BK12" s="21"/>
      <c r="BL12" s="21"/>
      <c r="BY12" s="18"/>
      <c r="BZ12" s="18"/>
      <c r="CA12" s="18"/>
      <c r="CB12" s="18"/>
      <c r="CC12" s="18"/>
      <c r="CD12" s="18"/>
      <c r="CF12" s="18"/>
      <c r="CG12" s="18"/>
      <c r="CH12" s="18"/>
      <c r="CI12" s="18"/>
      <c r="CJ12" s="18"/>
      <c r="CK12" s="18"/>
      <c r="CN12" s="18"/>
      <c r="CO12" s="18"/>
      <c r="CP12" s="18"/>
      <c r="CQ12" s="18"/>
    </row>
    <row r="13" spans="1:95" s="24" customFormat="1" ht="4.9000000000000004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3"/>
      <c r="AA13" s="2"/>
      <c r="AB13" s="26"/>
      <c r="AC13" s="26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3"/>
      <c r="BK13" s="21"/>
      <c r="BL13" s="21"/>
      <c r="BY13" s="18"/>
      <c r="BZ13" s="18"/>
      <c r="CA13" s="18"/>
      <c r="CB13" s="18"/>
      <c r="CC13" s="18"/>
      <c r="CD13" s="18"/>
      <c r="CF13" s="18"/>
      <c r="CG13" s="18"/>
      <c r="CH13" s="18"/>
      <c r="CI13" s="18"/>
      <c r="CJ13" s="18"/>
      <c r="CK13" s="18"/>
      <c r="CN13" s="18"/>
      <c r="CO13" s="18"/>
      <c r="CP13" s="18"/>
      <c r="CQ13" s="18"/>
    </row>
    <row r="14" spans="1:95" s="24" customFormat="1" ht="16.149999999999999" customHeight="1">
      <c r="A14" s="135" t="s">
        <v>9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8"/>
      <c r="BK14" s="21"/>
      <c r="BL14" s="21"/>
      <c r="BY14" s="18"/>
      <c r="BZ14" s="18"/>
      <c r="CA14" s="18"/>
      <c r="CB14" s="18"/>
      <c r="CC14" s="18"/>
      <c r="CD14" s="18"/>
      <c r="CF14" s="18"/>
      <c r="CG14" s="18"/>
      <c r="CH14" s="18"/>
      <c r="CI14" s="18"/>
      <c r="CJ14" s="18"/>
      <c r="CK14" s="18"/>
      <c r="CN14" s="18"/>
      <c r="CO14" s="18"/>
      <c r="CP14" s="18"/>
      <c r="CQ14" s="18"/>
    </row>
    <row r="15" spans="1:95" s="24" customFormat="1" ht="12" customHeight="1">
      <c r="A15" s="123" t="s">
        <v>10</v>
      </c>
      <c r="B15" s="117"/>
      <c r="C15" s="119"/>
      <c r="D15" s="117" t="s">
        <v>1</v>
      </c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9"/>
      <c r="BB15" s="111" t="s">
        <v>12</v>
      </c>
      <c r="BC15" s="111"/>
      <c r="BD15" s="112"/>
      <c r="BE15" s="112"/>
      <c r="BF15" s="112"/>
      <c r="BG15" s="113"/>
      <c r="BK15" s="21"/>
      <c r="BL15" s="21"/>
      <c r="BY15" s="18"/>
      <c r="BZ15" s="18"/>
      <c r="CA15" s="18"/>
      <c r="CB15" s="18"/>
      <c r="CC15" s="18"/>
      <c r="CD15" s="18"/>
      <c r="CF15" s="18"/>
      <c r="CG15" s="18"/>
      <c r="CH15" s="18"/>
      <c r="CI15" s="18"/>
      <c r="CJ15" s="18"/>
      <c r="CK15" s="18"/>
      <c r="CN15" s="18"/>
      <c r="CO15" s="18"/>
      <c r="CP15" s="18"/>
      <c r="CQ15" s="18"/>
    </row>
    <row r="16" spans="1:95" s="24" customFormat="1" ht="12" customHeight="1">
      <c r="A16" s="124"/>
      <c r="B16" s="120"/>
      <c r="C16" s="122"/>
      <c r="D16" s="120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2"/>
      <c r="BB16" s="114"/>
      <c r="BC16" s="114"/>
      <c r="BD16" s="115"/>
      <c r="BE16" s="115"/>
      <c r="BF16" s="115"/>
      <c r="BG16" s="116"/>
      <c r="BK16" s="21"/>
      <c r="BL16" s="21"/>
    </row>
    <row r="17" spans="1:64" s="24" customFormat="1" ht="11.25" customHeight="1">
      <c r="A17" s="169">
        <v>1</v>
      </c>
      <c r="B17" s="172" t="s">
        <v>11</v>
      </c>
      <c r="C17" s="172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63">
        <f>SUM(D17:BA18)</f>
        <v>0</v>
      </c>
      <c r="BC17" s="163"/>
      <c r="BD17" s="164"/>
      <c r="BE17" s="164"/>
      <c r="BF17" s="164"/>
      <c r="BG17" s="165"/>
      <c r="BK17" s="21"/>
      <c r="BL17" s="21"/>
    </row>
    <row r="18" spans="1:64" s="24" customFormat="1" ht="11.25" customHeight="1">
      <c r="A18" s="170"/>
      <c r="B18" s="173"/>
      <c r="C18" s="173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166"/>
      <c r="BC18" s="166"/>
      <c r="BD18" s="167"/>
      <c r="BE18" s="167"/>
      <c r="BF18" s="167"/>
      <c r="BG18" s="168"/>
      <c r="BK18" s="21"/>
      <c r="BL18" s="21"/>
    </row>
    <row r="19" spans="1:64" s="24" customFormat="1" ht="11.25" customHeight="1">
      <c r="A19" s="170"/>
      <c r="B19" s="174" t="s">
        <v>14</v>
      </c>
      <c r="C19" s="174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129">
        <f>SUM(D19:BA20)</f>
        <v>0</v>
      </c>
      <c r="BC19" s="130"/>
      <c r="BD19" s="130"/>
      <c r="BE19" s="130"/>
      <c r="BF19" s="130"/>
      <c r="BG19" s="131"/>
      <c r="BK19" s="21"/>
      <c r="BL19" s="21"/>
    </row>
    <row r="20" spans="1:64" s="24" customFormat="1" ht="11.25" customHeight="1">
      <c r="A20" s="171"/>
      <c r="B20" s="175"/>
      <c r="C20" s="175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132"/>
      <c r="BC20" s="133"/>
      <c r="BD20" s="133"/>
      <c r="BE20" s="133"/>
      <c r="BF20" s="133"/>
      <c r="BG20" s="134"/>
      <c r="BK20" s="21"/>
      <c r="BL20" s="21"/>
    </row>
    <row r="21" spans="1:64" s="24" customFormat="1" ht="11.25" customHeight="1">
      <c r="A21" s="169">
        <f>A17+$AQ$12</f>
        <v>2</v>
      </c>
      <c r="B21" s="172" t="s">
        <v>11</v>
      </c>
      <c r="C21" s="172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48">
        <f>SUM(D21:BA22)</f>
        <v>0</v>
      </c>
      <c r="BC21" s="149"/>
      <c r="BD21" s="149"/>
      <c r="BE21" s="149"/>
      <c r="BF21" s="149"/>
      <c r="BG21" s="150"/>
      <c r="BK21" s="21"/>
      <c r="BL21" s="21"/>
    </row>
    <row r="22" spans="1:64" s="24" customFormat="1" ht="11.25" customHeight="1">
      <c r="A22" s="170"/>
      <c r="B22" s="173"/>
      <c r="C22" s="173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151"/>
      <c r="BC22" s="152"/>
      <c r="BD22" s="152"/>
      <c r="BE22" s="152"/>
      <c r="BF22" s="152"/>
      <c r="BG22" s="153"/>
      <c r="BK22" s="21"/>
      <c r="BL22" s="21"/>
    </row>
    <row r="23" spans="1:64" s="24" customFormat="1" ht="11.25" customHeight="1">
      <c r="A23" s="170"/>
      <c r="B23" s="174" t="s">
        <v>14</v>
      </c>
      <c r="C23" s="174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129">
        <f>SUM(D23:BA24)</f>
        <v>0</v>
      </c>
      <c r="BC23" s="130"/>
      <c r="BD23" s="130"/>
      <c r="BE23" s="130"/>
      <c r="BF23" s="130"/>
      <c r="BG23" s="131"/>
      <c r="BK23" s="21"/>
      <c r="BL23" s="21"/>
    </row>
    <row r="24" spans="1:64" s="24" customFormat="1" ht="11.25" customHeight="1">
      <c r="A24" s="171"/>
      <c r="B24" s="175"/>
      <c r="C24" s="175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132"/>
      <c r="BC24" s="133"/>
      <c r="BD24" s="133"/>
      <c r="BE24" s="133"/>
      <c r="BF24" s="133"/>
      <c r="BG24" s="134"/>
      <c r="BK24" s="21"/>
      <c r="BL24" s="21"/>
    </row>
    <row r="25" spans="1:64" s="24" customFormat="1" ht="11.25" customHeight="1">
      <c r="A25" s="169">
        <f>A21+$AQ$12</f>
        <v>3</v>
      </c>
      <c r="B25" s="172" t="s">
        <v>11</v>
      </c>
      <c r="C25" s="172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48">
        <f>SUM(D25:BA26)</f>
        <v>0</v>
      </c>
      <c r="BC25" s="149"/>
      <c r="BD25" s="149"/>
      <c r="BE25" s="149"/>
      <c r="BF25" s="149"/>
      <c r="BG25" s="150"/>
      <c r="BK25" s="21"/>
      <c r="BL25" s="21"/>
    </row>
    <row r="26" spans="1:64" s="24" customFormat="1" ht="11.25" customHeight="1">
      <c r="A26" s="170"/>
      <c r="B26" s="173"/>
      <c r="C26" s="173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151"/>
      <c r="BC26" s="152"/>
      <c r="BD26" s="152"/>
      <c r="BE26" s="152"/>
      <c r="BF26" s="152"/>
      <c r="BG26" s="153"/>
      <c r="BK26" s="21"/>
      <c r="BL26" s="21"/>
    </row>
    <row r="27" spans="1:64" s="24" customFormat="1" ht="11.25" customHeight="1">
      <c r="A27" s="170"/>
      <c r="B27" s="174" t="s">
        <v>14</v>
      </c>
      <c r="C27" s="17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129">
        <f>SUM(D27:BA28)</f>
        <v>0</v>
      </c>
      <c r="BC27" s="130"/>
      <c r="BD27" s="130"/>
      <c r="BE27" s="130"/>
      <c r="BF27" s="130"/>
      <c r="BG27" s="131"/>
      <c r="BK27" s="21"/>
      <c r="BL27" s="21"/>
    </row>
    <row r="28" spans="1:64" s="24" customFormat="1" ht="11.25" customHeight="1">
      <c r="A28" s="171"/>
      <c r="B28" s="175"/>
      <c r="C28" s="175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132"/>
      <c r="BC28" s="133"/>
      <c r="BD28" s="133"/>
      <c r="BE28" s="133"/>
      <c r="BF28" s="133"/>
      <c r="BG28" s="134"/>
      <c r="BK28" s="21"/>
      <c r="BL28" s="21"/>
    </row>
    <row r="29" spans="1:64" s="24" customFormat="1" ht="11.25" customHeight="1">
      <c r="A29" s="169">
        <f>A25+$AQ$12</f>
        <v>4</v>
      </c>
      <c r="B29" s="172" t="s">
        <v>11</v>
      </c>
      <c r="C29" s="172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148">
        <f>SUM(D29:BA30)</f>
        <v>0</v>
      </c>
      <c r="BC29" s="149"/>
      <c r="BD29" s="149"/>
      <c r="BE29" s="149"/>
      <c r="BF29" s="149"/>
      <c r="BG29" s="150"/>
      <c r="BK29" s="21"/>
      <c r="BL29" s="21"/>
    </row>
    <row r="30" spans="1:64" s="24" customFormat="1" ht="11.25" customHeight="1">
      <c r="A30" s="170"/>
      <c r="B30" s="173"/>
      <c r="C30" s="173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151"/>
      <c r="BC30" s="152"/>
      <c r="BD30" s="152"/>
      <c r="BE30" s="152"/>
      <c r="BF30" s="152"/>
      <c r="BG30" s="153"/>
      <c r="BK30" s="21"/>
      <c r="BL30" s="21"/>
    </row>
    <row r="31" spans="1:64" s="24" customFormat="1" ht="11.25" customHeight="1">
      <c r="A31" s="170"/>
      <c r="B31" s="174" t="s">
        <v>14</v>
      </c>
      <c r="C31" s="174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129">
        <f>SUM(D31:BA32)</f>
        <v>0</v>
      </c>
      <c r="BC31" s="130"/>
      <c r="BD31" s="130"/>
      <c r="BE31" s="130"/>
      <c r="BF31" s="130"/>
      <c r="BG31" s="131"/>
      <c r="BK31" s="21"/>
      <c r="BL31" s="21"/>
    </row>
    <row r="32" spans="1:64" s="24" customFormat="1" ht="11.25" customHeight="1">
      <c r="A32" s="171"/>
      <c r="B32" s="175"/>
      <c r="C32" s="175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132"/>
      <c r="BC32" s="133"/>
      <c r="BD32" s="133"/>
      <c r="BE32" s="133"/>
      <c r="BF32" s="133"/>
      <c r="BG32" s="134"/>
      <c r="BK32" s="21"/>
      <c r="BL32" s="21"/>
    </row>
    <row r="33" spans="1:64" s="27" customFormat="1" ht="11.25" customHeight="1">
      <c r="A33" s="169">
        <f>A29+$AQ$12</f>
        <v>5</v>
      </c>
      <c r="B33" s="172" t="s">
        <v>11</v>
      </c>
      <c r="C33" s="172"/>
      <c r="D33" s="103"/>
      <c r="E33" s="103"/>
      <c r="F33" s="103"/>
      <c r="G33" s="103"/>
      <c r="H33" s="103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148">
        <f>SUM(D33:BA34)</f>
        <v>0</v>
      </c>
      <c r="BC33" s="149"/>
      <c r="BD33" s="149"/>
      <c r="BE33" s="149"/>
      <c r="BF33" s="149"/>
      <c r="BG33" s="150"/>
      <c r="BK33" s="28"/>
      <c r="BL33" s="21"/>
    </row>
    <row r="34" spans="1:64" s="27" customFormat="1" ht="11.25" customHeight="1">
      <c r="A34" s="170"/>
      <c r="B34" s="173"/>
      <c r="C34" s="173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151"/>
      <c r="BC34" s="152"/>
      <c r="BD34" s="152"/>
      <c r="BE34" s="152"/>
      <c r="BF34" s="152"/>
      <c r="BG34" s="153"/>
      <c r="BK34" s="28"/>
      <c r="BL34" s="21"/>
    </row>
    <row r="35" spans="1:64" s="27" customFormat="1" ht="11.25" customHeight="1">
      <c r="A35" s="170"/>
      <c r="B35" s="174" t="s">
        <v>14</v>
      </c>
      <c r="C35" s="174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129">
        <f t="shared" ref="BB35" si="0">SUM(D35:BA36)</f>
        <v>0</v>
      </c>
      <c r="BC35" s="130"/>
      <c r="BD35" s="130"/>
      <c r="BE35" s="130"/>
      <c r="BF35" s="130"/>
      <c r="BG35" s="131"/>
      <c r="BK35" s="28"/>
      <c r="BL35" s="21"/>
    </row>
    <row r="36" spans="1:64" s="27" customFormat="1" ht="11.25" customHeight="1">
      <c r="A36" s="171"/>
      <c r="B36" s="175"/>
      <c r="C36" s="175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132"/>
      <c r="BC36" s="133"/>
      <c r="BD36" s="133"/>
      <c r="BE36" s="133"/>
      <c r="BF36" s="133"/>
      <c r="BG36" s="134"/>
      <c r="BK36" s="28"/>
      <c r="BL36" s="21"/>
    </row>
    <row r="37" spans="1:64" s="27" customFormat="1" ht="11.25" customHeight="1">
      <c r="A37" s="169">
        <f>A33+$AQ$12</f>
        <v>6</v>
      </c>
      <c r="B37" s="172" t="s">
        <v>11</v>
      </c>
      <c r="C37" s="172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148">
        <f>SUM(D37:BA38)</f>
        <v>0</v>
      </c>
      <c r="BC37" s="149"/>
      <c r="BD37" s="149"/>
      <c r="BE37" s="149"/>
      <c r="BF37" s="149"/>
      <c r="BG37" s="150"/>
      <c r="BK37" s="28"/>
      <c r="BL37" s="21"/>
    </row>
    <row r="38" spans="1:64" s="27" customFormat="1" ht="11.25" customHeight="1">
      <c r="A38" s="170"/>
      <c r="B38" s="173"/>
      <c r="C38" s="173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151"/>
      <c r="BC38" s="152"/>
      <c r="BD38" s="152"/>
      <c r="BE38" s="152"/>
      <c r="BF38" s="152"/>
      <c r="BG38" s="153"/>
      <c r="BK38" s="28"/>
      <c r="BL38" s="21"/>
    </row>
    <row r="39" spans="1:64" s="27" customFormat="1" ht="11.25" customHeight="1">
      <c r="A39" s="170"/>
      <c r="B39" s="174" t="s">
        <v>14</v>
      </c>
      <c r="C39" s="174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129">
        <f t="shared" ref="BB39" si="1">SUM(D39:BA40)</f>
        <v>0</v>
      </c>
      <c r="BC39" s="130"/>
      <c r="BD39" s="130"/>
      <c r="BE39" s="130"/>
      <c r="BF39" s="130"/>
      <c r="BG39" s="131"/>
      <c r="BK39" s="28"/>
      <c r="BL39" s="21"/>
    </row>
    <row r="40" spans="1:64" s="27" customFormat="1" ht="11.25" customHeight="1">
      <c r="A40" s="171"/>
      <c r="B40" s="175"/>
      <c r="C40" s="17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132"/>
      <c r="BC40" s="133"/>
      <c r="BD40" s="133"/>
      <c r="BE40" s="133"/>
      <c r="BF40" s="133"/>
      <c r="BG40" s="134"/>
      <c r="BK40" s="28"/>
      <c r="BL40" s="21"/>
    </row>
    <row r="41" spans="1:64" s="27" customFormat="1" ht="11.25" customHeight="1">
      <c r="A41" s="169">
        <f>A37+$AQ$12</f>
        <v>7</v>
      </c>
      <c r="B41" s="172" t="s">
        <v>11</v>
      </c>
      <c r="C41" s="172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148">
        <f t="shared" ref="BB41" si="2">SUM(D41:BA42)</f>
        <v>0</v>
      </c>
      <c r="BC41" s="149"/>
      <c r="BD41" s="149"/>
      <c r="BE41" s="149"/>
      <c r="BF41" s="149"/>
      <c r="BG41" s="150"/>
      <c r="BK41" s="28"/>
      <c r="BL41" s="21"/>
    </row>
    <row r="42" spans="1:64" s="27" customFormat="1" ht="11.25" customHeight="1">
      <c r="A42" s="170"/>
      <c r="B42" s="173"/>
      <c r="C42" s="173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151"/>
      <c r="BC42" s="152"/>
      <c r="BD42" s="152"/>
      <c r="BE42" s="152"/>
      <c r="BF42" s="152"/>
      <c r="BG42" s="153"/>
      <c r="BK42" s="28"/>
      <c r="BL42" s="21"/>
    </row>
    <row r="43" spans="1:64" s="27" customFormat="1" ht="11.25" customHeight="1">
      <c r="A43" s="170"/>
      <c r="B43" s="174" t="s">
        <v>14</v>
      </c>
      <c r="C43" s="174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129">
        <f t="shared" ref="BB43" si="3">SUM(D43:BA44)</f>
        <v>0</v>
      </c>
      <c r="BC43" s="130"/>
      <c r="BD43" s="130"/>
      <c r="BE43" s="130"/>
      <c r="BF43" s="130"/>
      <c r="BG43" s="131"/>
      <c r="BK43" s="28"/>
      <c r="BL43" s="21"/>
    </row>
    <row r="44" spans="1:64" s="27" customFormat="1" ht="11.25" customHeight="1">
      <c r="A44" s="171"/>
      <c r="B44" s="175"/>
      <c r="C44" s="175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132"/>
      <c r="BC44" s="133"/>
      <c r="BD44" s="133"/>
      <c r="BE44" s="133"/>
      <c r="BF44" s="133"/>
      <c r="BG44" s="134"/>
      <c r="BK44" s="28"/>
      <c r="BL44" s="21"/>
    </row>
    <row r="45" spans="1:64" s="24" customFormat="1" ht="11.25" customHeight="1">
      <c r="A45" s="169">
        <f>A41+$AQ$12</f>
        <v>8</v>
      </c>
      <c r="B45" s="172" t="s">
        <v>11</v>
      </c>
      <c r="C45" s="172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148">
        <f t="shared" ref="BB45" si="4">SUM(D45:BA46)</f>
        <v>0</v>
      </c>
      <c r="BC45" s="149"/>
      <c r="BD45" s="149"/>
      <c r="BE45" s="149"/>
      <c r="BF45" s="149"/>
      <c r="BG45" s="150"/>
      <c r="BK45" s="21"/>
      <c r="BL45" s="21"/>
    </row>
    <row r="46" spans="1:64" s="24" customFormat="1" ht="11.25" customHeight="1">
      <c r="A46" s="170"/>
      <c r="B46" s="173"/>
      <c r="C46" s="173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151"/>
      <c r="BC46" s="152"/>
      <c r="BD46" s="152"/>
      <c r="BE46" s="152"/>
      <c r="BF46" s="152"/>
      <c r="BG46" s="153"/>
      <c r="BK46" s="21"/>
      <c r="BL46" s="21"/>
    </row>
    <row r="47" spans="1:64" s="24" customFormat="1" ht="11.25" customHeight="1">
      <c r="A47" s="170"/>
      <c r="B47" s="174" t="s">
        <v>14</v>
      </c>
      <c r="C47" s="174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129">
        <f t="shared" ref="BB47" si="5">SUM(D47:BA48)</f>
        <v>0</v>
      </c>
      <c r="BC47" s="130"/>
      <c r="BD47" s="130"/>
      <c r="BE47" s="130"/>
      <c r="BF47" s="130"/>
      <c r="BG47" s="131"/>
      <c r="BK47" s="21"/>
      <c r="BL47" s="21"/>
    </row>
    <row r="48" spans="1:64" s="24" customFormat="1" ht="11.25" customHeight="1">
      <c r="A48" s="171"/>
      <c r="B48" s="175"/>
      <c r="C48" s="175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132"/>
      <c r="BC48" s="133"/>
      <c r="BD48" s="133"/>
      <c r="BE48" s="133"/>
      <c r="BF48" s="133"/>
      <c r="BG48" s="134"/>
      <c r="BK48" s="21"/>
      <c r="BL48" s="21"/>
    </row>
    <row r="49" spans="1:64" s="24" customFormat="1" ht="11.25" customHeight="1">
      <c r="A49" s="169">
        <f>A45+$AQ$12</f>
        <v>9</v>
      </c>
      <c r="B49" s="172" t="s">
        <v>11</v>
      </c>
      <c r="C49" s="172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148">
        <f t="shared" ref="BB49" si="6">SUM(D49:BA50)</f>
        <v>0</v>
      </c>
      <c r="BC49" s="149"/>
      <c r="BD49" s="149"/>
      <c r="BE49" s="149"/>
      <c r="BF49" s="149"/>
      <c r="BG49" s="150"/>
      <c r="BK49" s="21"/>
      <c r="BL49" s="21"/>
    </row>
    <row r="50" spans="1:64" s="24" customFormat="1" ht="11.25" customHeight="1">
      <c r="A50" s="170"/>
      <c r="B50" s="173"/>
      <c r="C50" s="173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151"/>
      <c r="BC50" s="152"/>
      <c r="BD50" s="152"/>
      <c r="BE50" s="152"/>
      <c r="BF50" s="152"/>
      <c r="BG50" s="153"/>
      <c r="BK50" s="21"/>
      <c r="BL50" s="21"/>
    </row>
    <row r="51" spans="1:64" s="27" customFormat="1" ht="11.25" customHeight="1">
      <c r="A51" s="170"/>
      <c r="B51" s="174" t="s">
        <v>14</v>
      </c>
      <c r="C51" s="174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129">
        <f t="shared" ref="BB51" si="7">SUM(D51:BA52)</f>
        <v>0</v>
      </c>
      <c r="BC51" s="130"/>
      <c r="BD51" s="130"/>
      <c r="BE51" s="130"/>
      <c r="BF51" s="130"/>
      <c r="BG51" s="131"/>
      <c r="BK51" s="28"/>
      <c r="BL51" s="21"/>
    </row>
    <row r="52" spans="1:64" s="27" customFormat="1" ht="11.25" customHeight="1">
      <c r="A52" s="171"/>
      <c r="B52" s="175"/>
      <c r="C52" s="175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132"/>
      <c r="BC52" s="133"/>
      <c r="BD52" s="133"/>
      <c r="BE52" s="133"/>
      <c r="BF52" s="133"/>
      <c r="BG52" s="134"/>
      <c r="BK52" s="28"/>
      <c r="BL52" s="21"/>
    </row>
    <row r="53" spans="1:64" s="27" customFormat="1" ht="11.25" customHeight="1">
      <c r="A53" s="169">
        <f>A49+$AQ$12</f>
        <v>10</v>
      </c>
      <c r="B53" s="172" t="s">
        <v>11</v>
      </c>
      <c r="C53" s="172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148">
        <f t="shared" ref="BB53" si="8">SUM(D53:BA54)</f>
        <v>0</v>
      </c>
      <c r="BC53" s="149"/>
      <c r="BD53" s="149"/>
      <c r="BE53" s="149"/>
      <c r="BF53" s="149"/>
      <c r="BG53" s="150"/>
      <c r="BK53" s="28"/>
      <c r="BL53" s="21"/>
    </row>
    <row r="54" spans="1:64" s="27" customFormat="1" ht="11.25" customHeight="1">
      <c r="A54" s="170"/>
      <c r="B54" s="173"/>
      <c r="C54" s="173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151"/>
      <c r="BC54" s="152"/>
      <c r="BD54" s="152"/>
      <c r="BE54" s="152"/>
      <c r="BF54" s="152"/>
      <c r="BG54" s="153"/>
      <c r="BK54" s="28"/>
      <c r="BL54" s="21"/>
    </row>
    <row r="55" spans="1:64" s="27" customFormat="1" ht="11.25" customHeight="1">
      <c r="A55" s="170"/>
      <c r="B55" s="174" t="s">
        <v>14</v>
      </c>
      <c r="C55" s="174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129">
        <f t="shared" ref="BB55" si="9">SUM(D55:BA56)</f>
        <v>0</v>
      </c>
      <c r="BC55" s="130"/>
      <c r="BD55" s="130"/>
      <c r="BE55" s="130"/>
      <c r="BF55" s="130"/>
      <c r="BG55" s="131"/>
      <c r="BK55" s="28"/>
      <c r="BL55" s="21"/>
    </row>
    <row r="56" spans="1:64" s="27" customFormat="1" ht="11.25" customHeight="1">
      <c r="A56" s="171"/>
      <c r="B56" s="175"/>
      <c r="C56" s="175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132"/>
      <c r="BC56" s="133"/>
      <c r="BD56" s="133"/>
      <c r="BE56" s="133"/>
      <c r="BF56" s="133"/>
      <c r="BG56" s="134"/>
      <c r="BK56" s="28"/>
      <c r="BL56" s="21"/>
    </row>
    <row r="57" spans="1:64" s="27" customFormat="1" ht="11.25" customHeight="1">
      <c r="A57" s="169">
        <f>A53+$AQ$12</f>
        <v>11</v>
      </c>
      <c r="B57" s="172" t="s">
        <v>11</v>
      </c>
      <c r="C57" s="172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148">
        <f t="shared" ref="BB57" si="10">SUM(D57:BA58)</f>
        <v>0</v>
      </c>
      <c r="BC57" s="149"/>
      <c r="BD57" s="149"/>
      <c r="BE57" s="149"/>
      <c r="BF57" s="149"/>
      <c r="BG57" s="150"/>
      <c r="BK57" s="28"/>
      <c r="BL57" s="21"/>
    </row>
    <row r="58" spans="1:64" s="24" customFormat="1" ht="11.25" customHeight="1">
      <c r="A58" s="170"/>
      <c r="B58" s="173"/>
      <c r="C58" s="173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151"/>
      <c r="BC58" s="152"/>
      <c r="BD58" s="152"/>
      <c r="BE58" s="152"/>
      <c r="BF58" s="152"/>
      <c r="BG58" s="153"/>
      <c r="BK58" s="21"/>
      <c r="BL58" s="21"/>
    </row>
    <row r="59" spans="1:64" s="24" customFormat="1" ht="11.25" customHeight="1">
      <c r="A59" s="170"/>
      <c r="B59" s="174" t="s">
        <v>14</v>
      </c>
      <c r="C59" s="174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129">
        <f t="shared" ref="BB59" si="11">SUM(D59:BA60)</f>
        <v>0</v>
      </c>
      <c r="BC59" s="130"/>
      <c r="BD59" s="130"/>
      <c r="BE59" s="130"/>
      <c r="BF59" s="130"/>
      <c r="BG59" s="131"/>
      <c r="BK59" s="21"/>
      <c r="BL59" s="21"/>
    </row>
    <row r="60" spans="1:64" s="24" customFormat="1" ht="11.25" customHeight="1">
      <c r="A60" s="171"/>
      <c r="B60" s="175"/>
      <c r="C60" s="175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132"/>
      <c r="BC60" s="133"/>
      <c r="BD60" s="133"/>
      <c r="BE60" s="133"/>
      <c r="BF60" s="133"/>
      <c r="BG60" s="134"/>
      <c r="BK60" s="21"/>
      <c r="BL60" s="21"/>
    </row>
    <row r="61" spans="1:64" s="27" customFormat="1" ht="11.25" customHeight="1">
      <c r="A61" s="169">
        <f>A57+$AQ$12</f>
        <v>12</v>
      </c>
      <c r="B61" s="172" t="s">
        <v>11</v>
      </c>
      <c r="C61" s="17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148">
        <f t="shared" ref="BB61" si="12">SUM(D61:BA62)</f>
        <v>0</v>
      </c>
      <c r="BC61" s="149"/>
      <c r="BD61" s="149"/>
      <c r="BE61" s="149"/>
      <c r="BF61" s="149"/>
      <c r="BG61" s="150"/>
      <c r="BK61" s="28"/>
      <c r="BL61" s="21"/>
    </row>
    <row r="62" spans="1:64" s="24" customFormat="1" ht="11.25" customHeight="1">
      <c r="A62" s="170"/>
      <c r="B62" s="173"/>
      <c r="C62" s="173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151"/>
      <c r="BC62" s="152"/>
      <c r="BD62" s="152"/>
      <c r="BE62" s="152"/>
      <c r="BF62" s="152"/>
      <c r="BG62" s="153"/>
      <c r="BK62" s="21"/>
      <c r="BL62" s="21"/>
    </row>
    <row r="63" spans="1:64" s="24" customFormat="1" ht="11.25" customHeight="1">
      <c r="A63" s="170"/>
      <c r="B63" s="174" t="s">
        <v>14</v>
      </c>
      <c r="C63" s="174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129">
        <f t="shared" ref="BB63" si="13">SUM(D63:BA64)</f>
        <v>0</v>
      </c>
      <c r="BC63" s="130"/>
      <c r="BD63" s="130"/>
      <c r="BE63" s="130"/>
      <c r="BF63" s="130"/>
      <c r="BG63" s="131"/>
      <c r="BK63" s="21"/>
      <c r="BL63" s="21"/>
    </row>
    <row r="64" spans="1:64" s="24" customFormat="1" ht="11.25" customHeight="1">
      <c r="A64" s="171"/>
      <c r="B64" s="175"/>
      <c r="C64" s="175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132"/>
      <c r="BC64" s="133"/>
      <c r="BD64" s="133"/>
      <c r="BE64" s="133"/>
      <c r="BF64" s="133"/>
      <c r="BG64" s="134"/>
      <c r="BK64" s="21"/>
      <c r="BL64" s="21"/>
    </row>
    <row r="65" spans="1:64" s="24" customFormat="1" ht="11.25" customHeight="1">
      <c r="A65" s="145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7"/>
      <c r="BK65" s="21"/>
      <c r="BL65" s="21"/>
    </row>
    <row r="66" spans="1:64" ht="13.9" customHeight="1">
      <c r="O66" s="142" t="s">
        <v>15</v>
      </c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4"/>
      <c r="AL66" s="139">
        <f>SUM(BB17,BB21,BB25,BB29,BB33,BB37,BB41,BB45,BB49,BB53,BB57,BB61)</f>
        <v>0</v>
      </c>
      <c r="AM66" s="140"/>
      <c r="AN66" s="140"/>
      <c r="AO66" s="141"/>
      <c r="BL66" s="21"/>
    </row>
    <row r="67" spans="1:64" ht="13.9" customHeight="1">
      <c r="O67" s="142" t="s">
        <v>16</v>
      </c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4"/>
      <c r="AL67" s="139">
        <f>SUM(BB19,BB23,BB27,BB31,BB35,BB39,BB43,BB47,BB51,BB55,BB59,BB63)</f>
        <v>0</v>
      </c>
      <c r="AM67" s="140"/>
      <c r="AN67" s="140"/>
      <c r="AO67" s="141"/>
      <c r="BL67" s="21"/>
    </row>
    <row r="68" spans="1:64" ht="12.95" customHeight="1">
      <c r="BL68" s="21"/>
    </row>
    <row r="69" spans="1:64" ht="12.95" customHeight="1"/>
    <row r="70" spans="1:64" ht="12.95" customHeight="1"/>
    <row r="71" spans="1:64" ht="12.95" customHeight="1"/>
    <row r="72" spans="1:64">
      <c r="AZ72" s="29"/>
    </row>
  </sheetData>
  <sheetProtection sheet="1" objects="1" scenarios="1" selectLockedCells="1"/>
  <mergeCells count="93">
    <mergeCell ref="A61:A64"/>
    <mergeCell ref="B61:C62"/>
    <mergeCell ref="B63:C64"/>
    <mergeCell ref="A45:A48"/>
    <mergeCell ref="A49:A52"/>
    <mergeCell ref="A53:A56"/>
    <mergeCell ref="A57:A60"/>
    <mergeCell ref="B57:C58"/>
    <mergeCell ref="B59:C60"/>
    <mergeCell ref="D11:X11"/>
    <mergeCell ref="D12:X12"/>
    <mergeCell ref="B53:C54"/>
    <mergeCell ref="B55:C56"/>
    <mergeCell ref="B43:C44"/>
    <mergeCell ref="B45:C46"/>
    <mergeCell ref="B47:C48"/>
    <mergeCell ref="B49:C50"/>
    <mergeCell ref="B51:C52"/>
    <mergeCell ref="A17:A20"/>
    <mergeCell ref="A33:A36"/>
    <mergeCell ref="B33:C34"/>
    <mergeCell ref="B35:C36"/>
    <mergeCell ref="A37:A40"/>
    <mergeCell ref="A41:A44"/>
    <mergeCell ref="B41:C42"/>
    <mergeCell ref="B21:C22"/>
    <mergeCell ref="B23:C24"/>
    <mergeCell ref="B25:C26"/>
    <mergeCell ref="B37:C38"/>
    <mergeCell ref="B39:C40"/>
    <mergeCell ref="B29:C30"/>
    <mergeCell ref="B31:C32"/>
    <mergeCell ref="B27:C28"/>
    <mergeCell ref="BB31:BG32"/>
    <mergeCell ref="A1:BG1"/>
    <mergeCell ref="A2:BG2"/>
    <mergeCell ref="A3:BG3"/>
    <mergeCell ref="BB17:BG18"/>
    <mergeCell ref="BB19:BG20"/>
    <mergeCell ref="A21:A24"/>
    <mergeCell ref="A25:A28"/>
    <mergeCell ref="B17:C18"/>
    <mergeCell ref="B19:C20"/>
    <mergeCell ref="A29:A32"/>
    <mergeCell ref="BB21:BG22"/>
    <mergeCell ref="BB23:BG24"/>
    <mergeCell ref="BB25:BG26"/>
    <mergeCell ref="BB27:BG28"/>
    <mergeCell ref="BB29:BG30"/>
    <mergeCell ref="BB51:BG52"/>
    <mergeCell ref="BB33:BG34"/>
    <mergeCell ref="BB35:BG36"/>
    <mergeCell ref="BB37:BG38"/>
    <mergeCell ref="BB39:BG40"/>
    <mergeCell ref="BB41:BG42"/>
    <mergeCell ref="BB63:BG64"/>
    <mergeCell ref="A14:BG14"/>
    <mergeCell ref="AL66:AO66"/>
    <mergeCell ref="O66:AK66"/>
    <mergeCell ref="AL67:AO67"/>
    <mergeCell ref="O67:AK67"/>
    <mergeCell ref="A65:BG65"/>
    <mergeCell ref="BB53:BG54"/>
    <mergeCell ref="BB55:BG56"/>
    <mergeCell ref="BB57:BG58"/>
    <mergeCell ref="BB59:BG60"/>
    <mergeCell ref="BB61:BG62"/>
    <mergeCell ref="BB43:BG44"/>
    <mergeCell ref="BB45:BG46"/>
    <mergeCell ref="BB47:BG48"/>
    <mergeCell ref="BB49:BG50"/>
    <mergeCell ref="M8:R8"/>
    <mergeCell ref="AA4:BG4"/>
    <mergeCell ref="A4:Z4"/>
    <mergeCell ref="D7:X7"/>
    <mergeCell ref="S8:X8"/>
    <mergeCell ref="D8:L8"/>
    <mergeCell ref="AL6:BF6"/>
    <mergeCell ref="AL7:BF7"/>
    <mergeCell ref="AL8:BF8"/>
    <mergeCell ref="BB15:BG16"/>
    <mergeCell ref="D15:BA16"/>
    <mergeCell ref="A15:A16"/>
    <mergeCell ref="B15:C16"/>
    <mergeCell ref="AQ12:BB12"/>
    <mergeCell ref="AU9:AV9"/>
    <mergeCell ref="AL9:AT9"/>
    <mergeCell ref="AW9:BF9"/>
    <mergeCell ref="D10:L10"/>
    <mergeCell ref="M10:R10"/>
    <mergeCell ref="S10:X10"/>
    <mergeCell ref="AL10:BF10"/>
    <mergeCell ref="D9:X9"/>
  </mergeCells>
  <conditionalFormatting sqref="S8 S10 D7:D12 AW9 AL9:AL10 AL6:BF8">
    <cfRule type="cellIs" dxfId="7" priority="5" operator="equal">
      <formula>0</formula>
    </cfRule>
  </conditionalFormatting>
  <conditionalFormatting sqref="A9:X10">
    <cfRule type="expression" dxfId="6" priority="3">
      <formula>$BI$8=1</formula>
    </cfRule>
  </conditionalFormatting>
  <conditionalFormatting sqref="A21:A64">
    <cfRule type="expression" dxfId="5" priority="12">
      <formula>$AQ$12=0</formula>
    </cfRule>
  </conditionalFormatting>
  <dataValidations count="1">
    <dataValidation type="list" allowBlank="1" showInputMessage="1" showErrorMessage="1" sqref="AQ12:BB12" xr:uid="{EA3FABE1-9C4A-4689-BD9A-C0BAB8F15FA3}">
      <formula1>$BI$11:$BI$12</formula1>
    </dataValidation>
  </dataValidations>
  <printOptions horizontalCentered="1"/>
  <pageMargins left="0.5" right="0.5" top="0.4" bottom="0.25" header="0.5" footer="0.5"/>
  <pageSetup scale="94" orientation="portrait" r:id="rId1"/>
  <headerFooter alignWithMargins="0">
    <oddHeader>&amp;R&amp;6Form 750-020-08b
TRAFFIC ENGINEERING
September 2020</oddHeader>
    <oddFooter>&amp;C&amp;8&amp;A&amp;R&amp;8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Button 13">
              <controlPr defaultSize="0" autoFill="0" autoPict="0" macro="[0]!ClearFieldData">
                <anchor>
                  <from>
                    <xdr:col>44</xdr:col>
                    <xdr:colOff>66675</xdr:colOff>
                    <xdr:row>65</xdr:row>
                    <xdr:rowOff>28575</xdr:rowOff>
                  </from>
                  <to>
                    <xdr:col>57</xdr:col>
                    <xdr:colOff>38100</xdr:colOff>
                    <xdr:row>66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Option Button 17">
              <controlPr locked="0" defaultSize="0" autoFill="0" autoLine="0" autoPict="0">
                <anchor moveWithCells="1">
                  <from>
                    <xdr:col>14</xdr:col>
                    <xdr:colOff>19050</xdr:colOff>
                    <xdr:row>4</xdr:row>
                    <xdr:rowOff>0</xdr:rowOff>
                  </from>
                  <to>
                    <xdr:col>24</xdr:col>
                    <xdr:colOff>47625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Option Button 18">
              <controlPr locked="0" defaultSize="0" autoFill="0" autoLine="0" autoPict="0">
                <anchor moveWithCells="1">
                  <from>
                    <xdr:col>3</xdr:col>
                    <xdr:colOff>28575</xdr:colOff>
                    <xdr:row>4</xdr:row>
                    <xdr:rowOff>0</xdr:rowOff>
                  </from>
                  <to>
                    <xdr:col>13</xdr:col>
                    <xdr:colOff>57150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04B5A-CC18-429E-A071-285099395D2B}">
  <sheetPr codeName="Sheet4"/>
  <dimension ref="A1:BV69"/>
  <sheetViews>
    <sheetView showGridLines="0" tabSelected="1" view="pageLayout" zoomScaleNormal="70" zoomScaleSheetLayoutView="100" workbookViewId="0">
      <selection activeCell="N33" sqref="N33"/>
    </sheetView>
  </sheetViews>
  <sheetFormatPr defaultColWidth="9.140625" defaultRowHeight="12.75"/>
  <cols>
    <col min="1" max="1" width="17.140625" style="15" customWidth="1"/>
    <col min="2" max="2" width="6.7109375" style="15" customWidth="1"/>
    <col min="3" max="4" width="4.7109375" style="15" hidden="1" customWidth="1"/>
    <col min="5" max="5" width="6.7109375" style="15" customWidth="1"/>
    <col min="6" max="7" width="4.7109375" style="15" hidden="1" customWidth="1"/>
    <col min="8" max="8" width="6.7109375" style="15" customWidth="1"/>
    <col min="9" max="10" width="4.7109375" style="15" hidden="1" customWidth="1"/>
    <col min="11" max="11" width="6.7109375" style="15" customWidth="1"/>
    <col min="12" max="13" width="4.7109375" style="15" hidden="1" customWidth="1"/>
    <col min="14" max="14" width="6.7109375" style="15" customWidth="1"/>
    <col min="15" max="16" width="4.7109375" style="15" hidden="1" customWidth="1"/>
    <col min="17" max="17" width="6.7109375" style="15" customWidth="1"/>
    <col min="18" max="19" width="4.7109375" style="15" hidden="1" customWidth="1"/>
    <col min="20" max="20" width="6.7109375" style="15" customWidth="1"/>
    <col min="21" max="22" width="4.7109375" style="15" hidden="1" customWidth="1"/>
    <col min="23" max="23" width="6.7109375" style="15" customWidth="1"/>
    <col min="24" max="25" width="4.7109375" style="15" hidden="1" customWidth="1"/>
    <col min="26" max="26" width="6.7109375" style="15" customWidth="1"/>
    <col min="27" max="28" width="4.7109375" style="15" hidden="1" customWidth="1"/>
    <col min="29" max="29" width="6.7109375" style="15" customWidth="1"/>
    <col min="30" max="31" width="4.7109375" style="15" hidden="1" customWidth="1"/>
    <col min="32" max="32" width="6.7109375" style="15" customWidth="1"/>
    <col min="33" max="34" width="4.7109375" style="15" hidden="1" customWidth="1"/>
    <col min="35" max="35" width="6.7109375" style="15" customWidth="1"/>
    <col min="36" max="37" width="4.85546875" style="15" hidden="1" customWidth="1"/>
    <col min="38" max="38" width="8" style="15" customWidth="1"/>
    <col min="39" max="39" width="1.42578125" style="15" customWidth="1"/>
    <col min="40" max="40" width="9.140625" style="15"/>
    <col min="41" max="41" width="9.140625" style="15" hidden="1" customWidth="1"/>
    <col min="42" max="43" width="9.140625" style="16"/>
    <col min="44" max="16384" width="9.140625" style="15"/>
  </cols>
  <sheetData>
    <row r="1" spans="1:74" ht="9" customHeight="1">
      <c r="A1" s="154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6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</row>
    <row r="2" spans="1:74" s="18" customFormat="1" ht="11.45" customHeight="1">
      <c r="A2" s="157" t="s">
        <v>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9"/>
      <c r="AP2" s="19"/>
      <c r="AQ2" s="19"/>
    </row>
    <row r="3" spans="1:74" s="17" customFormat="1" ht="25.9" customHeight="1">
      <c r="A3" s="160" t="s">
        <v>53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2"/>
      <c r="AP3" s="20"/>
      <c r="AQ3" s="20"/>
      <c r="BD3" s="18"/>
      <c r="BE3" s="18"/>
      <c r="BF3" s="18"/>
      <c r="BG3" s="18"/>
      <c r="BH3" s="18"/>
      <c r="BI3" s="18"/>
      <c r="BK3" s="18"/>
      <c r="BL3" s="18"/>
      <c r="BM3" s="18"/>
      <c r="BN3" s="18"/>
      <c r="BO3" s="18"/>
      <c r="BP3" s="18"/>
      <c r="BS3" s="18"/>
      <c r="BT3" s="18"/>
      <c r="BU3" s="18"/>
      <c r="BV3" s="18"/>
    </row>
    <row r="4" spans="1:74" s="17" customFormat="1" ht="15.75" customHeight="1">
      <c r="A4" s="187" t="s">
        <v>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9"/>
      <c r="O4" s="12"/>
      <c r="P4" s="12"/>
      <c r="Q4" s="187" t="s">
        <v>19</v>
      </c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9"/>
      <c r="AP4" s="20"/>
      <c r="AQ4" s="20"/>
      <c r="BD4" s="18"/>
      <c r="BE4" s="18"/>
      <c r="BF4" s="18"/>
      <c r="BG4" s="18"/>
      <c r="BH4" s="18"/>
      <c r="BI4" s="18"/>
      <c r="BK4" s="18"/>
      <c r="BL4" s="18"/>
      <c r="BM4" s="18"/>
      <c r="BN4" s="18"/>
      <c r="BO4" s="18"/>
      <c r="BP4" s="18"/>
      <c r="BS4" s="18"/>
      <c r="BT4" s="18"/>
      <c r="BU4" s="18"/>
      <c r="BV4" s="18"/>
    </row>
    <row r="5" spans="1:74" s="21" customFormat="1" ht="4.9000000000000004" customHeight="1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1"/>
      <c r="R5" s="7"/>
      <c r="S5" s="7"/>
      <c r="U5" s="7"/>
      <c r="V5" s="13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9"/>
      <c r="BD5" s="19"/>
      <c r="BE5" s="19"/>
      <c r="BF5" s="19"/>
      <c r="BG5" s="19"/>
      <c r="BH5" s="19"/>
      <c r="BI5" s="19"/>
      <c r="BK5" s="19"/>
      <c r="BL5" s="19"/>
      <c r="BM5" s="19"/>
      <c r="BN5" s="19"/>
      <c r="BO5" s="19"/>
      <c r="BP5" s="19"/>
      <c r="BS5" s="19"/>
      <c r="BT5" s="19"/>
      <c r="BU5" s="19"/>
      <c r="BV5" s="19"/>
    </row>
    <row r="6" spans="1:74" s="17" customFormat="1" ht="12" customHeight="1">
      <c r="A6" s="10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23" t="s">
        <v>5</v>
      </c>
      <c r="R6" s="4"/>
      <c r="S6" s="4"/>
      <c r="U6" s="6"/>
      <c r="V6" s="20"/>
      <c r="X6" s="20"/>
      <c r="Y6" s="5"/>
      <c r="Z6" s="192">
        <f>'Form 750-020-08b - Field Data '!AL6</f>
        <v>0</v>
      </c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9"/>
      <c r="AP6" s="20"/>
      <c r="AQ6" s="20"/>
      <c r="BD6" s="18"/>
      <c r="BE6" s="18"/>
      <c r="BF6" s="18"/>
      <c r="BG6" s="18"/>
      <c r="BH6" s="18"/>
      <c r="BI6" s="18"/>
      <c r="BK6" s="18"/>
      <c r="BL6" s="18"/>
      <c r="BM6" s="18"/>
      <c r="BN6" s="18"/>
      <c r="BO6" s="18"/>
      <c r="BP6" s="18"/>
      <c r="BS6" s="18"/>
      <c r="BT6" s="18"/>
      <c r="BU6" s="18"/>
      <c r="BV6" s="18"/>
    </row>
    <row r="7" spans="1:74" s="24" customFormat="1" ht="12" customHeight="1">
      <c r="A7" s="23" t="s">
        <v>49</v>
      </c>
      <c r="B7" s="176">
        <f>'Form 750-020-08b - Field Data '!D7</f>
        <v>0</v>
      </c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34"/>
      <c r="P7" s="34"/>
      <c r="Q7" s="23" t="s">
        <v>3</v>
      </c>
      <c r="R7" s="34"/>
      <c r="S7" s="34"/>
      <c r="U7" s="6"/>
      <c r="V7" s="21"/>
      <c r="X7" s="21"/>
      <c r="Y7" s="22"/>
      <c r="Z7" s="176">
        <f>'Form 750-020-08b - Field Data '!AL7</f>
        <v>0</v>
      </c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9"/>
      <c r="AO7" s="17">
        <v>1</v>
      </c>
      <c r="AP7" s="21"/>
      <c r="AQ7" s="21"/>
      <c r="BD7" s="18"/>
      <c r="BE7" s="18"/>
      <c r="BF7" s="18"/>
      <c r="BG7" s="18"/>
      <c r="BH7" s="18"/>
      <c r="BI7" s="18"/>
      <c r="BK7" s="18"/>
      <c r="BL7" s="18"/>
      <c r="BM7" s="18"/>
      <c r="BN7" s="18"/>
      <c r="BO7" s="18"/>
      <c r="BP7" s="18"/>
      <c r="BS7" s="18"/>
      <c r="BT7" s="18"/>
      <c r="BU7" s="18"/>
      <c r="BV7" s="18"/>
    </row>
    <row r="8" spans="1:74" s="24" customFormat="1" ht="12" customHeight="1">
      <c r="A8" s="13" t="s">
        <v>51</v>
      </c>
      <c r="B8" s="176">
        <f>'Form 750-020-08b - Field Data '!D8</f>
        <v>0</v>
      </c>
      <c r="C8" s="176"/>
      <c r="D8" s="176"/>
      <c r="E8" s="176"/>
      <c r="F8" s="34"/>
      <c r="G8" s="34"/>
      <c r="H8" s="35" t="s">
        <v>8</v>
      </c>
      <c r="I8" s="22"/>
      <c r="J8" s="22"/>
      <c r="K8" s="178">
        <f>'Form 750-020-08b - Field Data '!S8</f>
        <v>0</v>
      </c>
      <c r="L8" s="178"/>
      <c r="M8" s="178"/>
      <c r="N8" s="178"/>
      <c r="O8" s="36"/>
      <c r="P8" s="36"/>
      <c r="Q8" s="23" t="s">
        <v>4</v>
      </c>
      <c r="R8" s="36"/>
      <c r="S8" s="36"/>
      <c r="U8" s="6"/>
      <c r="V8" s="21"/>
      <c r="X8" s="21"/>
      <c r="Y8" s="22"/>
      <c r="Z8" s="193">
        <f>'Form 750-020-08b - Field Data '!AL8</f>
        <v>0</v>
      </c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9"/>
      <c r="AP8" s="21"/>
      <c r="AQ8" s="21"/>
      <c r="BD8" s="18"/>
      <c r="BE8" s="18"/>
      <c r="BF8" s="18"/>
      <c r="BG8" s="18"/>
      <c r="BH8" s="18"/>
      <c r="BI8" s="18"/>
      <c r="BK8" s="18"/>
      <c r="BL8" s="18"/>
      <c r="BM8" s="18"/>
      <c r="BN8" s="18"/>
      <c r="BO8" s="18"/>
      <c r="BP8" s="18"/>
      <c r="BS8" s="18"/>
      <c r="BT8" s="18"/>
      <c r="BU8" s="18"/>
      <c r="BV8" s="18"/>
    </row>
    <row r="9" spans="1:74" s="24" customFormat="1" ht="12" customHeight="1">
      <c r="A9" s="13" t="s">
        <v>50</v>
      </c>
      <c r="B9" s="178">
        <f>'Form 750-020-08b - Field Data '!D9</f>
        <v>0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37"/>
      <c r="P9" s="37"/>
      <c r="Q9" s="38" t="s">
        <v>22</v>
      </c>
      <c r="R9" s="37"/>
      <c r="S9" s="37"/>
      <c r="U9" s="6"/>
      <c r="V9" s="21"/>
      <c r="X9" s="21"/>
      <c r="Y9" s="22"/>
      <c r="Z9" s="177">
        <f>'Form 750-020-08b - Field Data '!AL9</f>
        <v>0</v>
      </c>
      <c r="AA9" s="177"/>
      <c r="AB9" s="177"/>
      <c r="AC9" s="177"/>
      <c r="AD9" s="34"/>
      <c r="AE9" s="34"/>
      <c r="AF9" s="21" t="s">
        <v>47</v>
      </c>
      <c r="AG9" s="34"/>
      <c r="AH9" s="34"/>
      <c r="AI9" s="177">
        <f>'Form 750-020-08b - Field Data '!AW9</f>
        <v>0</v>
      </c>
      <c r="AJ9" s="177"/>
      <c r="AK9" s="177"/>
      <c r="AL9" s="177"/>
      <c r="AM9" s="9"/>
      <c r="AP9" s="21"/>
      <c r="AQ9" s="21"/>
      <c r="BD9" s="18"/>
      <c r="BE9" s="18"/>
      <c r="BF9" s="18"/>
      <c r="BG9" s="18"/>
      <c r="BH9" s="18"/>
      <c r="BI9" s="18"/>
      <c r="BK9" s="18"/>
      <c r="BL9" s="18"/>
      <c r="BM9" s="18"/>
      <c r="BN9" s="18"/>
      <c r="BO9" s="18"/>
      <c r="BP9" s="18"/>
      <c r="BS9" s="18"/>
      <c r="BT9" s="18"/>
      <c r="BU9" s="18"/>
      <c r="BV9" s="18"/>
    </row>
    <row r="10" spans="1:74" s="24" customFormat="1" ht="12" customHeight="1">
      <c r="A10" s="13" t="s">
        <v>51</v>
      </c>
      <c r="B10" s="176">
        <f>'Form 750-020-08b - Field Data '!D10</f>
        <v>0</v>
      </c>
      <c r="C10" s="176"/>
      <c r="D10" s="176"/>
      <c r="E10" s="176"/>
      <c r="F10" s="34"/>
      <c r="G10" s="34"/>
      <c r="H10" s="35" t="s">
        <v>8</v>
      </c>
      <c r="I10" s="22"/>
      <c r="J10" s="22"/>
      <c r="K10" s="178">
        <f>'Form 750-020-08b - Field Data '!S10</f>
        <v>0</v>
      </c>
      <c r="L10" s="178"/>
      <c r="M10" s="178"/>
      <c r="N10" s="178"/>
      <c r="O10" s="37"/>
      <c r="P10" s="37"/>
      <c r="Q10" s="13" t="s">
        <v>13</v>
      </c>
      <c r="R10" s="34"/>
      <c r="S10" s="34"/>
      <c r="U10" s="6"/>
      <c r="V10" s="21"/>
      <c r="X10" s="21"/>
      <c r="Y10" s="22"/>
      <c r="Z10" s="176">
        <f>'Form 750-020-08b - Field Data '!AL10</f>
        <v>0</v>
      </c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9"/>
      <c r="AP10" s="21"/>
      <c r="AQ10" s="21"/>
      <c r="BD10" s="18"/>
      <c r="BE10" s="18"/>
      <c r="BF10" s="18"/>
      <c r="BG10" s="18"/>
      <c r="BH10" s="18"/>
      <c r="BI10" s="18"/>
      <c r="BK10" s="18"/>
      <c r="BL10" s="18"/>
      <c r="BM10" s="18"/>
      <c r="BN10" s="18"/>
      <c r="BO10" s="18"/>
      <c r="BP10" s="18"/>
      <c r="BS10" s="18"/>
      <c r="BT10" s="18"/>
      <c r="BU10" s="18"/>
      <c r="BV10" s="18"/>
    </row>
    <row r="11" spans="1:74" s="24" customFormat="1" ht="12" customHeight="1">
      <c r="A11" s="13" t="s">
        <v>6</v>
      </c>
      <c r="B11" s="193">
        <f>'Form 750-020-08b - Field Data '!D11</f>
        <v>0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34"/>
      <c r="P11" s="34"/>
      <c r="Q11" s="39"/>
      <c r="AM11" s="9"/>
      <c r="AP11" s="21"/>
      <c r="AQ11" s="21"/>
      <c r="BD11" s="18"/>
      <c r="BE11" s="18"/>
      <c r="BF11" s="18"/>
      <c r="BG11" s="18"/>
      <c r="BH11" s="18"/>
      <c r="BI11" s="18"/>
      <c r="BK11" s="18"/>
      <c r="BL11" s="18"/>
      <c r="BM11" s="18"/>
      <c r="BN11" s="18"/>
      <c r="BO11" s="18"/>
      <c r="BP11" s="18"/>
      <c r="BS11" s="18"/>
      <c r="BT11" s="18"/>
      <c r="BU11" s="18"/>
      <c r="BV11" s="18"/>
    </row>
    <row r="12" spans="1:74" s="24" customFormat="1" ht="12" customHeight="1">
      <c r="A12" s="13" t="s">
        <v>17</v>
      </c>
      <c r="B12" s="176">
        <f>'Form 750-020-08b - Field Data '!D12</f>
        <v>0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34"/>
      <c r="P12" s="34"/>
      <c r="Q12" s="23" t="s">
        <v>28</v>
      </c>
      <c r="R12" s="34"/>
      <c r="S12" s="34"/>
      <c r="U12" s="6"/>
      <c r="V12" s="21"/>
      <c r="X12" s="21"/>
      <c r="Y12" s="22"/>
      <c r="Z12" s="22"/>
      <c r="AA12" s="22"/>
      <c r="AB12" s="22"/>
      <c r="AC12" s="191">
        <f>'Form 750-020-08b - Field Data '!AQ12</f>
        <v>1</v>
      </c>
      <c r="AD12" s="191"/>
      <c r="AE12" s="191"/>
      <c r="AF12" s="191"/>
      <c r="AG12" s="191"/>
      <c r="AH12" s="191"/>
      <c r="AI12" s="191"/>
      <c r="AJ12" s="4"/>
      <c r="AK12" s="4"/>
      <c r="AM12" s="9"/>
      <c r="AP12" s="21"/>
      <c r="AQ12" s="21"/>
      <c r="BD12" s="18"/>
      <c r="BE12" s="18"/>
      <c r="BF12" s="18"/>
      <c r="BG12" s="18"/>
      <c r="BH12" s="18"/>
      <c r="BI12" s="18"/>
      <c r="BK12" s="18"/>
      <c r="BL12" s="18"/>
      <c r="BM12" s="18"/>
      <c r="BN12" s="18"/>
      <c r="BO12" s="18"/>
      <c r="BP12" s="18"/>
      <c r="BS12" s="18"/>
      <c r="BT12" s="18"/>
      <c r="BU12" s="18"/>
      <c r="BV12" s="18"/>
    </row>
    <row r="13" spans="1:74" s="24" customFormat="1" ht="4.9000000000000004" customHeigh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4"/>
      <c r="R13" s="2"/>
      <c r="S13" s="2"/>
      <c r="T13" s="2"/>
      <c r="U13" s="3"/>
      <c r="V13" s="2"/>
      <c r="W13" s="26"/>
      <c r="X13" s="26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/>
      <c r="AP13" s="21"/>
      <c r="AQ13" s="21"/>
      <c r="BD13" s="18"/>
      <c r="BE13" s="18"/>
      <c r="BF13" s="18"/>
      <c r="BG13" s="18"/>
      <c r="BH13" s="18"/>
      <c r="BI13" s="18"/>
      <c r="BK13" s="18"/>
      <c r="BL13" s="18"/>
      <c r="BM13" s="18"/>
      <c r="BN13" s="18"/>
      <c r="BO13" s="18"/>
      <c r="BP13" s="18"/>
      <c r="BS13" s="18"/>
      <c r="BT13" s="18"/>
      <c r="BU13" s="18"/>
      <c r="BV13" s="18"/>
    </row>
    <row r="14" spans="1:74" s="24" customFormat="1" ht="16.149999999999999" customHeight="1">
      <c r="A14" s="135" t="s">
        <v>21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90"/>
      <c r="AP14" s="21"/>
      <c r="AQ14" s="21"/>
      <c r="BD14" s="18"/>
      <c r="BE14" s="18"/>
      <c r="BF14" s="18"/>
      <c r="BG14" s="18"/>
      <c r="BH14" s="18"/>
      <c r="BI14" s="18"/>
      <c r="BK14" s="18"/>
      <c r="BL14" s="18"/>
      <c r="BM14" s="18"/>
      <c r="BN14" s="18"/>
      <c r="BO14" s="18"/>
      <c r="BP14" s="18"/>
      <c r="BS14" s="18"/>
      <c r="BT14" s="18"/>
      <c r="BU14" s="18"/>
      <c r="BV14" s="18"/>
    </row>
    <row r="15" spans="1:74" s="24" customFormat="1" ht="18" customHeight="1">
      <c r="A15" s="40" t="s">
        <v>20</v>
      </c>
      <c r="B15" s="41">
        <f>'Form 750-020-08b - Field Data '!A17</f>
        <v>1</v>
      </c>
      <c r="C15" s="41"/>
      <c r="D15" s="41"/>
      <c r="E15" s="41">
        <f>'Form 750-020-08b - Field Data '!A21</f>
        <v>2</v>
      </c>
      <c r="F15" s="41"/>
      <c r="G15" s="41"/>
      <c r="H15" s="41">
        <f>'Form 750-020-08b - Field Data '!A25</f>
        <v>3</v>
      </c>
      <c r="I15" s="41"/>
      <c r="J15" s="41"/>
      <c r="K15" s="41">
        <f>'Form 750-020-08b - Field Data '!A29</f>
        <v>4</v>
      </c>
      <c r="L15" s="41"/>
      <c r="M15" s="41"/>
      <c r="N15" s="41">
        <f>'Form 750-020-08b - Field Data '!A33</f>
        <v>5</v>
      </c>
      <c r="O15" s="41"/>
      <c r="P15" s="41"/>
      <c r="Q15" s="41">
        <f>'Form 750-020-08b - Field Data '!A37</f>
        <v>6</v>
      </c>
      <c r="R15" s="41"/>
      <c r="S15" s="41"/>
      <c r="T15" s="41">
        <f>'Form 750-020-08b - Field Data '!A41</f>
        <v>7</v>
      </c>
      <c r="U15" s="41"/>
      <c r="V15" s="41"/>
      <c r="W15" s="41">
        <f>'Form 750-020-08b - Field Data '!A45</f>
        <v>8</v>
      </c>
      <c r="X15" s="41"/>
      <c r="Y15" s="41"/>
      <c r="Z15" s="41">
        <f>'Form 750-020-08b - Field Data '!A49</f>
        <v>9</v>
      </c>
      <c r="AA15" s="41"/>
      <c r="AB15" s="41"/>
      <c r="AC15" s="41">
        <f>'Form 750-020-08b - Field Data '!A53</f>
        <v>10</v>
      </c>
      <c r="AD15" s="41"/>
      <c r="AE15" s="41"/>
      <c r="AF15" s="41">
        <f>'Form 750-020-08b - Field Data '!A57</f>
        <v>11</v>
      </c>
      <c r="AG15" s="41"/>
      <c r="AH15" s="41"/>
      <c r="AI15" s="41">
        <f>'Form 750-020-08b - Field Data '!A61</f>
        <v>12</v>
      </c>
      <c r="AJ15" s="42"/>
      <c r="AK15" s="42"/>
      <c r="AL15" s="43" t="s">
        <v>0</v>
      </c>
      <c r="AM15" s="44"/>
      <c r="AP15" s="21"/>
      <c r="AQ15" s="21"/>
      <c r="BD15" s="18"/>
      <c r="BE15" s="18"/>
      <c r="BF15" s="18"/>
      <c r="BG15" s="18"/>
      <c r="BH15" s="18"/>
      <c r="BI15" s="18"/>
      <c r="BK15" s="18"/>
      <c r="BL15" s="18"/>
      <c r="BM15" s="18"/>
      <c r="BN15" s="18"/>
      <c r="BO15" s="18"/>
      <c r="BP15" s="18"/>
      <c r="BS15" s="18"/>
      <c r="BT15" s="18"/>
      <c r="BU15" s="18"/>
      <c r="BV15" s="18"/>
    </row>
    <row r="16" spans="1:74" s="24" customFormat="1" ht="18" customHeight="1">
      <c r="A16" s="45" t="s">
        <v>24</v>
      </c>
      <c r="B16" s="46">
        <f>'Form 750-020-08b - Field Data '!BB17</f>
        <v>0</v>
      </c>
      <c r="C16" s="46"/>
      <c r="D16" s="46"/>
      <c r="E16" s="46">
        <f>'Form 750-020-08b - Field Data '!BB21</f>
        <v>0</v>
      </c>
      <c r="F16" s="46"/>
      <c r="G16" s="46"/>
      <c r="H16" s="46">
        <f>'Form 750-020-08b - Field Data '!BB25</f>
        <v>0</v>
      </c>
      <c r="I16" s="46"/>
      <c r="J16" s="46"/>
      <c r="K16" s="46">
        <f>'Form 750-020-08b - Field Data '!BB29</f>
        <v>0</v>
      </c>
      <c r="L16" s="46"/>
      <c r="M16" s="46"/>
      <c r="N16" s="46">
        <f>'Form 750-020-08b - Field Data '!BB33</f>
        <v>0</v>
      </c>
      <c r="O16" s="46"/>
      <c r="P16" s="46"/>
      <c r="Q16" s="46">
        <f>'Form 750-020-08b - Field Data '!BB37</f>
        <v>0</v>
      </c>
      <c r="R16" s="46"/>
      <c r="S16" s="46"/>
      <c r="T16" s="46">
        <f>'Form 750-020-08b - Field Data '!BB41</f>
        <v>0</v>
      </c>
      <c r="U16" s="46"/>
      <c r="V16" s="46"/>
      <c r="W16" s="46">
        <f>'Form 750-020-08b - Field Data '!BB45</f>
        <v>0</v>
      </c>
      <c r="X16" s="46"/>
      <c r="Y16" s="46"/>
      <c r="Z16" s="46">
        <f>'Form 750-020-08b - Field Data '!BB49</f>
        <v>0</v>
      </c>
      <c r="AA16" s="46"/>
      <c r="AB16" s="46"/>
      <c r="AC16" s="46">
        <f>'Form 750-020-08b - Field Data '!BB53</f>
        <v>0</v>
      </c>
      <c r="AD16" s="46"/>
      <c r="AE16" s="46"/>
      <c r="AF16" s="46">
        <f>'Form 750-020-08b - Field Data '!BB57</f>
        <v>0</v>
      </c>
      <c r="AG16" s="46"/>
      <c r="AH16" s="46"/>
      <c r="AI16" s="46">
        <f>'Form 750-020-08b - Field Data '!BB61</f>
        <v>0</v>
      </c>
      <c r="AJ16" s="47"/>
      <c r="AK16" s="47"/>
      <c r="AL16" s="48">
        <f>SUM(B16:AI16)</f>
        <v>0</v>
      </c>
      <c r="AM16" s="49"/>
      <c r="AP16" s="21"/>
      <c r="AQ16" s="21"/>
    </row>
    <row r="17" spans="1:43" s="24" customFormat="1" ht="18" customHeight="1">
      <c r="A17" s="45" t="s">
        <v>23</v>
      </c>
      <c r="B17" s="46">
        <f>'Form 750-020-08b - Field Data '!BB19</f>
        <v>0</v>
      </c>
      <c r="C17" s="46"/>
      <c r="D17" s="46"/>
      <c r="E17" s="46">
        <f>'Form 750-020-08b - Field Data '!BB23</f>
        <v>0</v>
      </c>
      <c r="F17" s="46"/>
      <c r="G17" s="46"/>
      <c r="H17" s="46">
        <f>'Form 750-020-08b - Field Data '!BB27</f>
        <v>0</v>
      </c>
      <c r="I17" s="46"/>
      <c r="J17" s="46"/>
      <c r="K17" s="46">
        <f>'Form 750-020-08b - Field Data '!BB31</f>
        <v>0</v>
      </c>
      <c r="L17" s="46"/>
      <c r="M17" s="46"/>
      <c r="N17" s="46">
        <f>'Form 750-020-08b - Field Data '!BB35</f>
        <v>0</v>
      </c>
      <c r="O17" s="46"/>
      <c r="P17" s="46"/>
      <c r="Q17" s="46">
        <f>'Form 750-020-08b - Field Data '!BB39</f>
        <v>0</v>
      </c>
      <c r="R17" s="46"/>
      <c r="S17" s="46"/>
      <c r="T17" s="46">
        <f>'Form 750-020-08b - Field Data '!BB43</f>
        <v>0</v>
      </c>
      <c r="U17" s="46"/>
      <c r="V17" s="46"/>
      <c r="W17" s="46">
        <f>'Form 750-020-08b - Field Data '!BB47</f>
        <v>0</v>
      </c>
      <c r="X17" s="46"/>
      <c r="Y17" s="46"/>
      <c r="Z17" s="46">
        <f>'Form 750-020-08b - Field Data '!BB51</f>
        <v>0</v>
      </c>
      <c r="AA17" s="46"/>
      <c r="AB17" s="46"/>
      <c r="AC17" s="46">
        <f>'Form 750-020-08b - Field Data '!BB55</f>
        <v>0</v>
      </c>
      <c r="AD17" s="46"/>
      <c r="AE17" s="46"/>
      <c r="AF17" s="46">
        <f>'Form 750-020-08b - Field Data '!BB59</f>
        <v>0</v>
      </c>
      <c r="AG17" s="46"/>
      <c r="AH17" s="46"/>
      <c r="AI17" s="46">
        <f>'Form 750-020-08b - Field Data '!BB63</f>
        <v>0</v>
      </c>
      <c r="AJ17" s="47"/>
      <c r="AK17" s="47"/>
      <c r="AL17" s="48">
        <f>SUM(B17:AI17)</f>
        <v>0</v>
      </c>
      <c r="AM17" s="49"/>
      <c r="AP17" s="21"/>
      <c r="AQ17" s="21"/>
    </row>
    <row r="18" spans="1:43" s="24" customFormat="1" ht="26.25" customHeight="1">
      <c r="A18" s="50" t="s">
        <v>45</v>
      </c>
      <c r="B18" s="51">
        <f>SUM(B16:B17)</f>
        <v>0</v>
      </c>
      <c r="C18" s="51"/>
      <c r="D18" s="51"/>
      <c r="E18" s="51">
        <f t="shared" ref="E18" si="0">SUM(E16:E17)</f>
        <v>0</v>
      </c>
      <c r="F18" s="51"/>
      <c r="G18" s="51"/>
      <c r="H18" s="51">
        <f t="shared" ref="H18" si="1">SUM(H16:H17)</f>
        <v>0</v>
      </c>
      <c r="I18" s="51"/>
      <c r="J18" s="51"/>
      <c r="K18" s="51">
        <f t="shared" ref="K18" si="2">SUM(K16:K17)</f>
        <v>0</v>
      </c>
      <c r="L18" s="51"/>
      <c r="M18" s="51"/>
      <c r="N18" s="51">
        <f t="shared" ref="N18" si="3">SUM(N16:N17)</f>
        <v>0</v>
      </c>
      <c r="O18" s="51"/>
      <c r="P18" s="51"/>
      <c r="Q18" s="51">
        <f t="shared" ref="Q18" si="4">SUM(Q16:Q17)</f>
        <v>0</v>
      </c>
      <c r="R18" s="51"/>
      <c r="S18" s="51"/>
      <c r="T18" s="51">
        <f t="shared" ref="T18" si="5">SUM(T16:T17)</f>
        <v>0</v>
      </c>
      <c r="U18" s="51"/>
      <c r="V18" s="51"/>
      <c r="W18" s="51">
        <f t="shared" ref="W18" si="6">SUM(W16:W17)</f>
        <v>0</v>
      </c>
      <c r="X18" s="51"/>
      <c r="Y18" s="51"/>
      <c r="Z18" s="51">
        <f t="shared" ref="Z18" si="7">SUM(Z16:Z17)</f>
        <v>0</v>
      </c>
      <c r="AA18" s="51"/>
      <c r="AB18" s="51"/>
      <c r="AC18" s="51">
        <f t="shared" ref="AC18" si="8">SUM(AC16:AC17)</f>
        <v>0</v>
      </c>
      <c r="AD18" s="51"/>
      <c r="AE18" s="51"/>
      <c r="AF18" s="51">
        <f t="shared" ref="AF18" si="9">SUM(AF16:AF17)</f>
        <v>0</v>
      </c>
      <c r="AG18" s="51"/>
      <c r="AH18" s="51"/>
      <c r="AI18" s="51">
        <f t="shared" ref="AI18" si="10">SUM(AI16:AI17)</f>
        <v>0</v>
      </c>
      <c r="AJ18" s="52"/>
      <c r="AK18" s="52"/>
      <c r="AL18" s="53">
        <f>SUM(AL16:AL17)</f>
        <v>0</v>
      </c>
      <c r="AM18" s="54"/>
      <c r="AP18" s="21"/>
      <c r="AQ18" s="21"/>
    </row>
    <row r="19" spans="1:43" s="24" customFormat="1" ht="11.25" customHeight="1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7"/>
      <c r="AK19" s="57"/>
      <c r="AL19" s="58"/>
      <c r="AM19" s="59"/>
      <c r="AP19" s="21"/>
      <c r="AQ19" s="21"/>
    </row>
    <row r="20" spans="1:43" s="24" customFormat="1" ht="18" customHeight="1">
      <c r="A20" s="60" t="s">
        <v>26</v>
      </c>
      <c r="B20" s="61">
        <f>IF(B18&gt;0,B16/B18,)</f>
        <v>0</v>
      </c>
      <c r="C20" s="61"/>
      <c r="D20" s="61"/>
      <c r="E20" s="61">
        <f>IF(E18&gt;0,E16/E18,)</f>
        <v>0</v>
      </c>
      <c r="F20" s="61"/>
      <c r="G20" s="61"/>
      <c r="H20" s="61">
        <f t="shared" ref="H20" si="11">IF(H18&gt;0,H16/H18,)</f>
        <v>0</v>
      </c>
      <c r="I20" s="61"/>
      <c r="J20" s="61"/>
      <c r="K20" s="61">
        <f t="shared" ref="K20" si="12">IF(K18&gt;0,K16/K18,)</f>
        <v>0</v>
      </c>
      <c r="L20" s="61"/>
      <c r="M20" s="61"/>
      <c r="N20" s="61">
        <f t="shared" ref="N20" si="13">IF(N18&gt;0,N16/N18,)</f>
        <v>0</v>
      </c>
      <c r="O20" s="61"/>
      <c r="P20" s="61"/>
      <c r="Q20" s="61">
        <f t="shared" ref="Q20" si="14">IF(Q18&gt;0,Q16/Q18,)</f>
        <v>0</v>
      </c>
      <c r="R20" s="61"/>
      <c r="S20" s="61"/>
      <c r="T20" s="61">
        <f t="shared" ref="T20" si="15">IF(T18&gt;0,T16/T18,)</f>
        <v>0</v>
      </c>
      <c r="U20" s="61"/>
      <c r="V20" s="61"/>
      <c r="W20" s="61">
        <f t="shared" ref="W20" si="16">IF(W18&gt;0,W16/W18,)</f>
        <v>0</v>
      </c>
      <c r="X20" s="61"/>
      <c r="Y20" s="61"/>
      <c r="Z20" s="61">
        <f t="shared" ref="Z20" si="17">IF(Z18&gt;0,Z16/Z18,)</f>
        <v>0</v>
      </c>
      <c r="AA20" s="61"/>
      <c r="AB20" s="61"/>
      <c r="AC20" s="61">
        <f t="shared" ref="AC20" si="18">IF(AC18&gt;0,AC16/AC18,)</f>
        <v>0</v>
      </c>
      <c r="AD20" s="61"/>
      <c r="AE20" s="61"/>
      <c r="AF20" s="61">
        <f t="shared" ref="AF20" si="19">IF(AF18&gt;0,AF16/AF18,)</f>
        <v>0</v>
      </c>
      <c r="AG20" s="61"/>
      <c r="AH20" s="61"/>
      <c r="AI20" s="61">
        <f>IF(AI18&gt;0,AI16/AI18,)</f>
        <v>0</v>
      </c>
      <c r="AJ20" s="62"/>
      <c r="AK20" s="63"/>
      <c r="AL20" s="179" t="str">
        <f>IF(A21&gt;0,"NO","YES")</f>
        <v>YES</v>
      </c>
      <c r="AM20" s="180"/>
      <c r="AP20" s="21"/>
      <c r="AQ20" s="21"/>
    </row>
    <row r="21" spans="1:43" s="24" customFormat="1" ht="14.25" hidden="1" customHeight="1">
      <c r="A21" s="64">
        <f>COUNTIF(B21:AF21,"&lt;0")</f>
        <v>0</v>
      </c>
      <c r="B21" s="65">
        <f>IF(E18&gt;0,E20-B20,IF(H18&gt;0,H20-B20,IF(K18&gt;0,K20-B20,IF(N18&gt;0,N20-B20,IF(Q18&gt;0,Q20-B20,IF(T18&gt;0,T20-B20,IF(W18&gt;0,W20-B20,IF(Z18&gt;0,Z20-B20,IF(AC18&gt;0,AC20-B20,IF(AF18&gt;0,AF20-B20,IF(AI18&gt;0,AI20-B20,0)))))))))))</f>
        <v>0</v>
      </c>
      <c r="C21" s="65"/>
      <c r="D21" s="65"/>
      <c r="E21" s="65">
        <f>IF(H18&gt;0,H20-E20,IF(K18&gt;0,K20-E20,IF(N18&gt;0,N20-E20,IF(Q18&gt;0,Q20-E20,IF(T18&gt;0,T20-E20,IF(W18&gt;0,W20-E20,IF(Z18&gt;0,Z20-E20,IF(AC18&gt;0,AC20-E20,IF(AF18&gt;0,AF20-E20,IF(AI18&gt;0,AI20-E20,0))))))))))</f>
        <v>0</v>
      </c>
      <c r="F21" s="65"/>
      <c r="G21" s="65"/>
      <c r="H21" s="65">
        <f>IF(K18&gt;0,K20-H20,IF(N18&gt;0,N20-H20,IF(Q18&gt;0,Q20-H20,IF(T18&gt;0,T20-H20,IF(W18&gt;0,W20-H20,IF(Z18&gt;0,Z20-H20,IF(AC18&gt;0,AC20-H20,IF(AF18&gt;0,AF20-H20,IF(AI18&gt;0,AI20-H20,0)))))))))</f>
        <v>0</v>
      </c>
      <c r="I21" s="65"/>
      <c r="J21" s="65"/>
      <c r="K21" s="65">
        <f>IF(N18&gt;0,N20-K20,IF(Q18&gt;0,Q20-K20,IF(T18&gt;0,T20-K20,IF(W18&gt;0,W20-K20,IF(Z18&gt;0,Z20-K20,IF(AC18&gt;0,AC20-K20,IF(AF18&gt;0,AF20-K20,IF(AI18&gt;0,AI20-K20,0))))))))</f>
        <v>0</v>
      </c>
      <c r="L21" s="65"/>
      <c r="M21" s="65"/>
      <c r="N21" s="65">
        <f>IF(Q18&gt;0,Q20-N20,IF(T18&gt;0,T20-N20,IF(W18&gt;0,W20-N20,IF(Z18&gt;0,Z20-N20,IF(AC18&gt;0,AC20-N20,IF(AF18&gt;0,AF20-N20,IF(AI18&gt;0,AI20-N20,0)))))))</f>
        <v>0</v>
      </c>
      <c r="O21" s="65"/>
      <c r="P21" s="65"/>
      <c r="Q21" s="65">
        <f>IF(T18&gt;0,T20-Q20,IF(W18&gt;0,W20-Q20,IF(Z18&gt;0,Z20-Q20,IF(AC18&gt;0,AC20-Q20,IF(AF18&gt;0,AF20-Q20,IF(AI18&gt;0,AI20-Q20,0))))))</f>
        <v>0</v>
      </c>
      <c r="R21" s="65"/>
      <c r="S21" s="65"/>
      <c r="T21" s="65">
        <f>IF(W18&gt;0,W20-T20,IF(Z18&gt;0,Z20-T20,IF(AC18&gt;0,AC20-T20,IF(AF18&gt;0,AF20-T20,IF(AI18&gt;0,AI20-T20,0)))))</f>
        <v>0</v>
      </c>
      <c r="U21" s="65"/>
      <c r="V21" s="65"/>
      <c r="W21" s="65">
        <f>IF(Z18&gt;0,Z20-W20,IF(AC18&gt;0,AC20-W20,IF(AF18&gt;0,AF20-W20,IF(AI18&gt;0,AI20-W20,0))))</f>
        <v>0</v>
      </c>
      <c r="X21" s="65"/>
      <c r="Y21" s="65"/>
      <c r="Z21" s="65">
        <f>IF(AC18&gt;0,AC20-Z20,IF(AF18&gt;0,AF20-Z20,IF(AI18&gt;0,AI20-Z20,0)))</f>
        <v>0</v>
      </c>
      <c r="AA21" s="65"/>
      <c r="AB21" s="65"/>
      <c r="AC21" s="65">
        <f>IF(AF18&gt;0,AF20-AC20,IF(AI18&gt;0,AI20-AC20,0))</f>
        <v>0</v>
      </c>
      <c r="AD21" s="65"/>
      <c r="AE21" s="65"/>
      <c r="AF21" s="65">
        <f>IF(AI18&gt;0,AI20-AF20,0)</f>
        <v>0</v>
      </c>
      <c r="AG21" s="65"/>
      <c r="AH21" s="65"/>
      <c r="AI21" s="65"/>
      <c r="AJ21" s="62"/>
      <c r="AK21" s="66"/>
      <c r="AL21" s="67"/>
      <c r="AM21" s="68"/>
      <c r="AP21" s="21"/>
      <c r="AQ21" s="21"/>
    </row>
    <row r="22" spans="1:43" s="24" customFormat="1" ht="14.25" customHeight="1">
      <c r="A22" s="69"/>
      <c r="B22" s="70"/>
      <c r="C22" s="70"/>
      <c r="D22" s="70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2"/>
      <c r="AK22" s="72"/>
      <c r="AL22" s="73"/>
      <c r="AM22" s="74"/>
      <c r="AP22" s="21"/>
      <c r="AQ22" s="21"/>
    </row>
    <row r="23" spans="1:43" s="24" customFormat="1" ht="18" customHeight="1">
      <c r="A23" s="75" t="s">
        <v>46</v>
      </c>
      <c r="B23" s="76">
        <f>'Form 750-020-08b - Field Data '!AQ12</f>
        <v>1</v>
      </c>
      <c r="C23" s="47"/>
      <c r="D23" s="47"/>
      <c r="E23" s="77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9"/>
      <c r="AM23" s="80"/>
      <c r="AP23" s="21"/>
      <c r="AQ23" s="21"/>
    </row>
    <row r="24" spans="1:43" s="24" customFormat="1" ht="15" customHeight="1">
      <c r="A24" s="81"/>
      <c r="B24" s="76" t="s">
        <v>30</v>
      </c>
      <c r="C24" s="76"/>
      <c r="D24" s="76"/>
      <c r="E24" s="76" t="s">
        <v>31</v>
      </c>
      <c r="F24" s="76"/>
      <c r="G24" s="76"/>
      <c r="H24" s="76" t="s">
        <v>32</v>
      </c>
      <c r="I24" s="76"/>
      <c r="J24" s="76"/>
      <c r="K24" s="76" t="s">
        <v>33</v>
      </c>
      <c r="L24" s="76"/>
      <c r="M24" s="76"/>
      <c r="N24" s="76" t="s">
        <v>34</v>
      </c>
      <c r="O24" s="76"/>
      <c r="P24" s="76"/>
      <c r="Q24" s="76" t="s">
        <v>35</v>
      </c>
      <c r="R24" s="76"/>
      <c r="S24" s="76"/>
      <c r="T24" s="76" t="s">
        <v>36</v>
      </c>
      <c r="U24" s="76"/>
      <c r="V24" s="76"/>
      <c r="W24" s="76" t="s">
        <v>37</v>
      </c>
      <c r="X24" s="76"/>
      <c r="Y24" s="76"/>
      <c r="Z24" s="76" t="s">
        <v>38</v>
      </c>
      <c r="AA24" s="76"/>
      <c r="AB24" s="76"/>
      <c r="AC24" s="76" t="s">
        <v>39</v>
      </c>
      <c r="AD24" s="76"/>
      <c r="AE24" s="76"/>
      <c r="AF24" s="76" t="s">
        <v>40</v>
      </c>
      <c r="AG24" s="76"/>
      <c r="AH24" s="76"/>
      <c r="AI24" s="76" t="s">
        <v>41</v>
      </c>
      <c r="AJ24" s="47"/>
      <c r="AK24" s="47"/>
      <c r="AL24" s="82"/>
      <c r="AM24" s="80"/>
      <c r="AP24" s="21"/>
      <c r="AQ24" s="21"/>
    </row>
    <row r="25" spans="1:43" s="24" customFormat="1" ht="15" customHeight="1">
      <c r="A25" s="45" t="s">
        <v>25</v>
      </c>
      <c r="B25" s="83">
        <v>0</v>
      </c>
      <c r="C25" s="84"/>
      <c r="D25" s="84"/>
      <c r="E25" s="83">
        <f>B25+$B$23</f>
        <v>1</v>
      </c>
      <c r="F25" s="84"/>
      <c r="G25" s="84"/>
      <c r="H25" s="83">
        <f>E25+$B$23</f>
        <v>2</v>
      </c>
      <c r="I25" s="84"/>
      <c r="J25" s="84"/>
      <c r="K25" s="83">
        <f>H25+$B$23</f>
        <v>3</v>
      </c>
      <c r="L25" s="84"/>
      <c r="M25" s="84"/>
      <c r="N25" s="83">
        <f>K25+$B$23</f>
        <v>4</v>
      </c>
      <c r="O25" s="84"/>
      <c r="P25" s="84"/>
      <c r="Q25" s="83">
        <f>N25+$B$23</f>
        <v>5</v>
      </c>
      <c r="R25" s="84"/>
      <c r="S25" s="84"/>
      <c r="T25" s="83">
        <f>Q25+$B$23</f>
        <v>6</v>
      </c>
      <c r="U25" s="84"/>
      <c r="V25" s="84"/>
      <c r="W25" s="83">
        <f>T25+$B$23</f>
        <v>7</v>
      </c>
      <c r="X25" s="84"/>
      <c r="Y25" s="84"/>
      <c r="Z25" s="83">
        <f>W25+$B$23</f>
        <v>8</v>
      </c>
      <c r="AA25" s="84"/>
      <c r="AB25" s="84"/>
      <c r="AC25" s="83">
        <f>Z25+$B$23</f>
        <v>9</v>
      </c>
      <c r="AD25" s="84"/>
      <c r="AE25" s="84"/>
      <c r="AF25" s="83">
        <f>AC25+$B$23</f>
        <v>10</v>
      </c>
      <c r="AG25" s="84"/>
      <c r="AH25" s="84"/>
      <c r="AI25" s="83">
        <f>AF25+$B$23</f>
        <v>11</v>
      </c>
      <c r="AJ25" s="47"/>
      <c r="AK25" s="47"/>
      <c r="AL25" s="82"/>
      <c r="AM25" s="80"/>
      <c r="AP25" s="21"/>
      <c r="AQ25" s="21"/>
    </row>
    <row r="26" spans="1:43" s="24" customFormat="1" ht="15" customHeight="1">
      <c r="A26" s="45" t="s">
        <v>29</v>
      </c>
      <c r="B26" s="62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82"/>
      <c r="AM26" s="80"/>
      <c r="AP26" s="21"/>
      <c r="AQ26" s="21"/>
    </row>
    <row r="27" spans="1:43" s="24" customFormat="1" ht="13.5" customHeight="1">
      <c r="A27" s="85">
        <f>B15</f>
        <v>1</v>
      </c>
      <c r="B27" s="86">
        <f>IFERROR(B$18/$AL$18*100,0)</f>
        <v>0</v>
      </c>
      <c r="C27" s="87">
        <f t="shared" ref="C27:C38" si="20">IF($A27&gt;B$25,1,0)</f>
        <v>1</v>
      </c>
      <c r="D27" s="88">
        <f>IF(C27=0,$B27,)</f>
        <v>0</v>
      </c>
      <c r="E27" s="86">
        <f>IFERROR(IF(F27=0,0,$B27/(100-SUM(G$27:G$38))*100),0)</f>
        <v>0</v>
      </c>
      <c r="F27" s="87">
        <f t="shared" ref="F27:F38" si="21">IF($A27&gt;E$25,1,0)</f>
        <v>0</v>
      </c>
      <c r="G27" s="88">
        <f t="shared" ref="G27:G38" si="22">IF(F27=0,$B27,)</f>
        <v>0</v>
      </c>
      <c r="H27" s="86">
        <f>IFERROR(IF(I27=0,0,$B27/(100-SUM(J$27:J$38))*100),0)</f>
        <v>0</v>
      </c>
      <c r="I27" s="87">
        <f t="shared" ref="I27:I38" si="23">IF($A27&gt;H$25,1,0)</f>
        <v>0</v>
      </c>
      <c r="J27" s="88">
        <f t="shared" ref="J27:J38" si="24">IF(I27=0,$B27,)</f>
        <v>0</v>
      </c>
      <c r="K27" s="86">
        <f>IFERROR(IF(L27=0,0,$B27/(100-SUM(M$27:M$38))*100),0)</f>
        <v>0</v>
      </c>
      <c r="L27" s="87">
        <f t="shared" ref="L27:L38" si="25">IF($A27&gt;K$25,1,0)</f>
        <v>0</v>
      </c>
      <c r="M27" s="88">
        <f t="shared" ref="M27:M38" si="26">IF(L27=0,$B27,)</f>
        <v>0</v>
      </c>
      <c r="N27" s="86">
        <f>IFERROR(IF(O27=0,0,$B27/(100-SUM(P$27:P$38))*100),0)</f>
        <v>0</v>
      </c>
      <c r="O27" s="87">
        <f t="shared" ref="O27:O38" si="27">IF($A27&gt;N$25,1,0)</f>
        <v>0</v>
      </c>
      <c r="P27" s="88">
        <f t="shared" ref="P27:P38" si="28">IF(O27=0,$B27,)</f>
        <v>0</v>
      </c>
      <c r="Q27" s="86">
        <f>IFERROR(IF(R27=0,0,$B27/(100-SUM(S$27:S$38))*100),0)</f>
        <v>0</v>
      </c>
      <c r="R27" s="87">
        <f t="shared" ref="R27:R38" si="29">IF($A27&gt;Q$25,1,0)</f>
        <v>0</v>
      </c>
      <c r="S27" s="88">
        <f t="shared" ref="S27:S38" si="30">IF(R27=0,$B27,)</f>
        <v>0</v>
      </c>
      <c r="T27" s="86">
        <f>IFERROR(IF(U27=0,0,$B27/(100-SUM(V$27:V$38))*100),0)</f>
        <v>0</v>
      </c>
      <c r="U27" s="87">
        <f t="shared" ref="U27:U38" si="31">IF($A27&gt;T$25,1,0)</f>
        <v>0</v>
      </c>
      <c r="V27" s="88">
        <f t="shared" ref="V27:V38" si="32">IF(U27=0,$B27,)</f>
        <v>0</v>
      </c>
      <c r="W27" s="86">
        <f>IFERROR(IF(X27=0,0,$B27/(100-SUM(Y$27:Y$38))*100),0)</f>
        <v>0</v>
      </c>
      <c r="X27" s="87">
        <f t="shared" ref="X27:X38" si="33">IF($A27&gt;W$25,1,0)</f>
        <v>0</v>
      </c>
      <c r="Y27" s="88">
        <f t="shared" ref="Y27:Y38" si="34">IF(X27=0,$B27,)</f>
        <v>0</v>
      </c>
      <c r="Z27" s="86">
        <f t="shared" ref="Z27:Z37" si="35">IFERROR(IF(AA27=0,0,$B27/(100-SUM(AB$27:AB$38))*100),0)</f>
        <v>0</v>
      </c>
      <c r="AA27" s="87">
        <f t="shared" ref="AA27:AA38" si="36">IF($A27&gt;Z$25,1,0)</f>
        <v>0</v>
      </c>
      <c r="AB27" s="88">
        <f t="shared" ref="AB27:AB38" si="37">IF(AA27=0,$B27,)</f>
        <v>0</v>
      </c>
      <c r="AC27" s="86">
        <f t="shared" ref="AC27:AC37" si="38">IFERROR(IF(AD27=0,0,$B27/(100-SUM(AE$27:AE$38))*100),0)</f>
        <v>0</v>
      </c>
      <c r="AD27" s="87">
        <f t="shared" ref="AD27:AD38" si="39">IF($A27&gt;AC$25,1,0)</f>
        <v>0</v>
      </c>
      <c r="AE27" s="88">
        <f t="shared" ref="AE27:AE38" si="40">IF(AD27=0,$B27,)</f>
        <v>0</v>
      </c>
      <c r="AF27" s="86">
        <f t="shared" ref="AF27:AF37" si="41">IFERROR(IF(AG27=0,0,$B27/(100-SUM(AH$27:AH$38))*100),0)</f>
        <v>0</v>
      </c>
      <c r="AG27" s="87">
        <f t="shared" ref="AG27:AG38" si="42">IF($A27&gt;AF$25,1,0)</f>
        <v>0</v>
      </c>
      <c r="AH27" s="88">
        <f t="shared" ref="AH27:AH38" si="43">IF(AG27=0,$B27,)</f>
        <v>0</v>
      </c>
      <c r="AI27" s="86">
        <f t="shared" ref="AI27:AI37" si="44">IFERROR(IF(AJ27=0,0,$B27/(100-SUM(AK$27:AK$38))*100),0)</f>
        <v>0</v>
      </c>
      <c r="AJ27" s="87">
        <f t="shared" ref="AJ27:AJ38" si="45">IF($A27&gt;AI$25,1,0)</f>
        <v>0</v>
      </c>
      <c r="AK27" s="88">
        <f t="shared" ref="AK27:AK38" si="46">IF(AJ27=0,$B27,)</f>
        <v>0</v>
      </c>
      <c r="AL27" s="82"/>
      <c r="AM27" s="80"/>
      <c r="AP27" s="21"/>
      <c r="AQ27" s="21"/>
    </row>
    <row r="28" spans="1:43" s="24" customFormat="1" ht="13.5" customHeight="1">
      <c r="A28" s="85">
        <f>E15</f>
        <v>2</v>
      </c>
      <c r="B28" s="86">
        <f>IFERROR(E$18/$AL$18*100,0)</f>
        <v>0</v>
      </c>
      <c r="C28" s="87">
        <f t="shared" si="20"/>
        <v>1</v>
      </c>
      <c r="D28" s="88">
        <f t="shared" ref="D28:D38" si="47">IF(C28=0,$B28,)</f>
        <v>0</v>
      </c>
      <c r="E28" s="86">
        <f t="shared" ref="E28:E38" si="48">IFERROR(IF(F28=0,0,$B28/(100-SUM(G$27:G$38))*100),0)</f>
        <v>0</v>
      </c>
      <c r="F28" s="87">
        <f t="shared" si="21"/>
        <v>1</v>
      </c>
      <c r="G28" s="88">
        <f t="shared" si="22"/>
        <v>0</v>
      </c>
      <c r="H28" s="86">
        <f t="shared" ref="H28:H38" si="49">IFERROR(IF(I28=0,0,$B28/(100-SUM(J$27:J$38))*100),0)</f>
        <v>0</v>
      </c>
      <c r="I28" s="87">
        <f t="shared" si="23"/>
        <v>0</v>
      </c>
      <c r="J28" s="88">
        <f t="shared" si="24"/>
        <v>0</v>
      </c>
      <c r="K28" s="86">
        <f t="shared" ref="K28:K38" si="50">IFERROR(IF(L28=0,0,$B28/(100-SUM(M$27:M$38))*100),0)</f>
        <v>0</v>
      </c>
      <c r="L28" s="87">
        <f t="shared" si="25"/>
        <v>0</v>
      </c>
      <c r="M28" s="88">
        <f t="shared" si="26"/>
        <v>0</v>
      </c>
      <c r="N28" s="86">
        <f t="shared" ref="N28:N38" si="51">IFERROR(IF(O28=0,0,$B28/(100-SUM(P$27:P$38))*100),0)</f>
        <v>0</v>
      </c>
      <c r="O28" s="87">
        <f t="shared" si="27"/>
        <v>0</v>
      </c>
      <c r="P28" s="88">
        <f t="shared" si="28"/>
        <v>0</v>
      </c>
      <c r="Q28" s="86">
        <f t="shared" ref="Q28:Q38" si="52">IFERROR(IF(R28=0,0,$B28/(100-SUM(S$27:S$38))*100),0)</f>
        <v>0</v>
      </c>
      <c r="R28" s="87">
        <f t="shared" si="29"/>
        <v>0</v>
      </c>
      <c r="S28" s="88">
        <f t="shared" si="30"/>
        <v>0</v>
      </c>
      <c r="T28" s="86">
        <f t="shared" ref="T28:T38" si="53">IFERROR(IF(U28=0,0,$B28/(100-SUM(V$27:V$38))*100),0)</f>
        <v>0</v>
      </c>
      <c r="U28" s="87">
        <f t="shared" si="31"/>
        <v>0</v>
      </c>
      <c r="V28" s="88">
        <f t="shared" si="32"/>
        <v>0</v>
      </c>
      <c r="W28" s="86">
        <f t="shared" ref="W28:W38" si="54">IFERROR(IF(X28=0,0,$B28/(100-SUM(Y$27:Y$38))*100),0)</f>
        <v>0</v>
      </c>
      <c r="X28" s="87">
        <f t="shared" si="33"/>
        <v>0</v>
      </c>
      <c r="Y28" s="88">
        <f t="shared" si="34"/>
        <v>0</v>
      </c>
      <c r="Z28" s="86">
        <f t="shared" si="35"/>
        <v>0</v>
      </c>
      <c r="AA28" s="87">
        <f t="shared" si="36"/>
        <v>0</v>
      </c>
      <c r="AB28" s="88">
        <f t="shared" si="37"/>
        <v>0</v>
      </c>
      <c r="AC28" s="86">
        <f t="shared" si="38"/>
        <v>0</v>
      </c>
      <c r="AD28" s="87">
        <f t="shared" si="39"/>
        <v>0</v>
      </c>
      <c r="AE28" s="88">
        <f t="shared" si="40"/>
        <v>0</v>
      </c>
      <c r="AF28" s="86">
        <f t="shared" si="41"/>
        <v>0</v>
      </c>
      <c r="AG28" s="87">
        <f t="shared" si="42"/>
        <v>0</v>
      </c>
      <c r="AH28" s="88">
        <f t="shared" si="43"/>
        <v>0</v>
      </c>
      <c r="AI28" s="86">
        <f t="shared" si="44"/>
        <v>0</v>
      </c>
      <c r="AJ28" s="87">
        <f t="shared" si="45"/>
        <v>0</v>
      </c>
      <c r="AK28" s="88">
        <f t="shared" si="46"/>
        <v>0</v>
      </c>
      <c r="AL28" s="82"/>
      <c r="AM28" s="80"/>
      <c r="AP28" s="21"/>
      <c r="AQ28" s="21"/>
    </row>
    <row r="29" spans="1:43" s="24" customFormat="1" ht="13.5" customHeight="1">
      <c r="A29" s="85">
        <f>H15</f>
        <v>3</v>
      </c>
      <c r="B29" s="86">
        <f>IFERROR(H$18/$AL$18*100,0)</f>
        <v>0</v>
      </c>
      <c r="C29" s="87">
        <f t="shared" si="20"/>
        <v>1</v>
      </c>
      <c r="D29" s="88">
        <f t="shared" si="47"/>
        <v>0</v>
      </c>
      <c r="E29" s="86">
        <f t="shared" si="48"/>
        <v>0</v>
      </c>
      <c r="F29" s="87">
        <f t="shared" si="21"/>
        <v>1</v>
      </c>
      <c r="G29" s="88">
        <f t="shared" si="22"/>
        <v>0</v>
      </c>
      <c r="H29" s="86">
        <f t="shared" si="49"/>
        <v>0</v>
      </c>
      <c r="I29" s="87">
        <f t="shared" si="23"/>
        <v>1</v>
      </c>
      <c r="J29" s="88">
        <f t="shared" si="24"/>
        <v>0</v>
      </c>
      <c r="K29" s="86">
        <f t="shared" si="50"/>
        <v>0</v>
      </c>
      <c r="L29" s="87">
        <f t="shared" si="25"/>
        <v>0</v>
      </c>
      <c r="M29" s="88">
        <f t="shared" si="26"/>
        <v>0</v>
      </c>
      <c r="N29" s="86">
        <f t="shared" si="51"/>
        <v>0</v>
      </c>
      <c r="O29" s="87">
        <f t="shared" si="27"/>
        <v>0</v>
      </c>
      <c r="P29" s="88">
        <f t="shared" si="28"/>
        <v>0</v>
      </c>
      <c r="Q29" s="86">
        <f t="shared" si="52"/>
        <v>0</v>
      </c>
      <c r="R29" s="87">
        <f t="shared" si="29"/>
        <v>0</v>
      </c>
      <c r="S29" s="88">
        <f t="shared" si="30"/>
        <v>0</v>
      </c>
      <c r="T29" s="86">
        <f t="shared" si="53"/>
        <v>0</v>
      </c>
      <c r="U29" s="87">
        <f t="shared" si="31"/>
        <v>0</v>
      </c>
      <c r="V29" s="88">
        <f t="shared" si="32"/>
        <v>0</v>
      </c>
      <c r="W29" s="86">
        <f t="shared" si="54"/>
        <v>0</v>
      </c>
      <c r="X29" s="87">
        <f t="shared" si="33"/>
        <v>0</v>
      </c>
      <c r="Y29" s="88">
        <f t="shared" si="34"/>
        <v>0</v>
      </c>
      <c r="Z29" s="86">
        <f t="shared" si="35"/>
        <v>0</v>
      </c>
      <c r="AA29" s="87">
        <f t="shared" si="36"/>
        <v>0</v>
      </c>
      <c r="AB29" s="88">
        <f t="shared" si="37"/>
        <v>0</v>
      </c>
      <c r="AC29" s="86">
        <f t="shared" si="38"/>
        <v>0</v>
      </c>
      <c r="AD29" s="87">
        <f t="shared" si="39"/>
        <v>0</v>
      </c>
      <c r="AE29" s="88">
        <f t="shared" si="40"/>
        <v>0</v>
      </c>
      <c r="AF29" s="86">
        <f t="shared" si="41"/>
        <v>0</v>
      </c>
      <c r="AG29" s="87">
        <f t="shared" si="42"/>
        <v>0</v>
      </c>
      <c r="AH29" s="88">
        <f t="shared" si="43"/>
        <v>0</v>
      </c>
      <c r="AI29" s="86">
        <f t="shared" si="44"/>
        <v>0</v>
      </c>
      <c r="AJ29" s="87">
        <f t="shared" si="45"/>
        <v>0</v>
      </c>
      <c r="AK29" s="88">
        <f t="shared" si="46"/>
        <v>0</v>
      </c>
      <c r="AL29" s="82"/>
      <c r="AM29" s="80"/>
      <c r="AP29" s="21"/>
      <c r="AQ29" s="21"/>
    </row>
    <row r="30" spans="1:43" s="24" customFormat="1" ht="13.5" customHeight="1">
      <c r="A30" s="85">
        <f>K15</f>
        <v>4</v>
      </c>
      <c r="B30" s="86">
        <f>IFERROR(K$18/$AL$18*100,0)</f>
        <v>0</v>
      </c>
      <c r="C30" s="87">
        <f t="shared" si="20"/>
        <v>1</v>
      </c>
      <c r="D30" s="88">
        <f t="shared" si="47"/>
        <v>0</v>
      </c>
      <c r="E30" s="86">
        <f t="shared" si="48"/>
        <v>0</v>
      </c>
      <c r="F30" s="87">
        <f t="shared" si="21"/>
        <v>1</v>
      </c>
      <c r="G30" s="88">
        <f t="shared" si="22"/>
        <v>0</v>
      </c>
      <c r="H30" s="86">
        <f t="shared" si="49"/>
        <v>0</v>
      </c>
      <c r="I30" s="87">
        <f t="shared" si="23"/>
        <v>1</v>
      </c>
      <c r="J30" s="88">
        <f t="shared" si="24"/>
        <v>0</v>
      </c>
      <c r="K30" s="86">
        <f t="shared" si="50"/>
        <v>0</v>
      </c>
      <c r="L30" s="87">
        <f t="shared" si="25"/>
        <v>1</v>
      </c>
      <c r="M30" s="88">
        <f t="shared" si="26"/>
        <v>0</v>
      </c>
      <c r="N30" s="86">
        <f t="shared" si="51"/>
        <v>0</v>
      </c>
      <c r="O30" s="87">
        <f t="shared" si="27"/>
        <v>0</v>
      </c>
      <c r="P30" s="88">
        <f t="shared" si="28"/>
        <v>0</v>
      </c>
      <c r="Q30" s="86">
        <f t="shared" si="52"/>
        <v>0</v>
      </c>
      <c r="R30" s="87">
        <f t="shared" si="29"/>
        <v>0</v>
      </c>
      <c r="S30" s="88">
        <f t="shared" si="30"/>
        <v>0</v>
      </c>
      <c r="T30" s="86">
        <f t="shared" si="53"/>
        <v>0</v>
      </c>
      <c r="U30" s="87">
        <f t="shared" si="31"/>
        <v>0</v>
      </c>
      <c r="V30" s="88">
        <f t="shared" si="32"/>
        <v>0</v>
      </c>
      <c r="W30" s="86">
        <f t="shared" si="54"/>
        <v>0</v>
      </c>
      <c r="X30" s="87">
        <f t="shared" si="33"/>
        <v>0</v>
      </c>
      <c r="Y30" s="88">
        <f t="shared" si="34"/>
        <v>0</v>
      </c>
      <c r="Z30" s="86">
        <f t="shared" si="35"/>
        <v>0</v>
      </c>
      <c r="AA30" s="87">
        <f t="shared" si="36"/>
        <v>0</v>
      </c>
      <c r="AB30" s="88">
        <f t="shared" si="37"/>
        <v>0</v>
      </c>
      <c r="AC30" s="86">
        <f t="shared" si="38"/>
        <v>0</v>
      </c>
      <c r="AD30" s="87">
        <f t="shared" si="39"/>
        <v>0</v>
      </c>
      <c r="AE30" s="88">
        <f t="shared" si="40"/>
        <v>0</v>
      </c>
      <c r="AF30" s="86">
        <f t="shared" si="41"/>
        <v>0</v>
      </c>
      <c r="AG30" s="87">
        <f t="shared" si="42"/>
        <v>0</v>
      </c>
      <c r="AH30" s="88">
        <f t="shared" si="43"/>
        <v>0</v>
      </c>
      <c r="AI30" s="86">
        <f t="shared" si="44"/>
        <v>0</v>
      </c>
      <c r="AJ30" s="87">
        <f t="shared" si="45"/>
        <v>0</v>
      </c>
      <c r="AK30" s="88">
        <f t="shared" si="46"/>
        <v>0</v>
      </c>
      <c r="AL30" s="82"/>
      <c r="AM30" s="80"/>
      <c r="AP30" s="21"/>
      <c r="AQ30" s="21"/>
    </row>
    <row r="31" spans="1:43" s="24" customFormat="1" ht="13.5" customHeight="1">
      <c r="A31" s="85">
        <f>N15</f>
        <v>5</v>
      </c>
      <c r="B31" s="86">
        <f>IFERROR(N$18/$AL$18*100,0)</f>
        <v>0</v>
      </c>
      <c r="C31" s="87">
        <f t="shared" si="20"/>
        <v>1</v>
      </c>
      <c r="D31" s="88">
        <f t="shared" si="47"/>
        <v>0</v>
      </c>
      <c r="E31" s="86">
        <f t="shared" si="48"/>
        <v>0</v>
      </c>
      <c r="F31" s="87">
        <f t="shared" si="21"/>
        <v>1</v>
      </c>
      <c r="G31" s="88">
        <f t="shared" si="22"/>
        <v>0</v>
      </c>
      <c r="H31" s="86">
        <f t="shared" si="49"/>
        <v>0</v>
      </c>
      <c r="I31" s="87">
        <f t="shared" si="23"/>
        <v>1</v>
      </c>
      <c r="J31" s="88">
        <f t="shared" si="24"/>
        <v>0</v>
      </c>
      <c r="K31" s="86">
        <f t="shared" si="50"/>
        <v>0</v>
      </c>
      <c r="L31" s="87">
        <f t="shared" si="25"/>
        <v>1</v>
      </c>
      <c r="M31" s="88">
        <f t="shared" si="26"/>
        <v>0</v>
      </c>
      <c r="N31" s="86">
        <f t="shared" si="51"/>
        <v>0</v>
      </c>
      <c r="O31" s="87">
        <f t="shared" si="27"/>
        <v>1</v>
      </c>
      <c r="P31" s="88">
        <f t="shared" si="28"/>
        <v>0</v>
      </c>
      <c r="Q31" s="86">
        <f t="shared" si="52"/>
        <v>0</v>
      </c>
      <c r="R31" s="87">
        <f t="shared" si="29"/>
        <v>0</v>
      </c>
      <c r="S31" s="88">
        <f t="shared" si="30"/>
        <v>0</v>
      </c>
      <c r="T31" s="86">
        <f t="shared" si="53"/>
        <v>0</v>
      </c>
      <c r="U31" s="87">
        <f t="shared" si="31"/>
        <v>0</v>
      </c>
      <c r="V31" s="88">
        <f t="shared" si="32"/>
        <v>0</v>
      </c>
      <c r="W31" s="86">
        <f t="shared" si="54"/>
        <v>0</v>
      </c>
      <c r="X31" s="87">
        <f t="shared" si="33"/>
        <v>0</v>
      </c>
      <c r="Y31" s="88">
        <f t="shared" si="34"/>
        <v>0</v>
      </c>
      <c r="Z31" s="86">
        <f t="shared" si="35"/>
        <v>0</v>
      </c>
      <c r="AA31" s="87">
        <f t="shared" si="36"/>
        <v>0</v>
      </c>
      <c r="AB31" s="88">
        <f t="shared" si="37"/>
        <v>0</v>
      </c>
      <c r="AC31" s="86">
        <f t="shared" si="38"/>
        <v>0</v>
      </c>
      <c r="AD31" s="87">
        <f t="shared" si="39"/>
        <v>0</v>
      </c>
      <c r="AE31" s="88">
        <f t="shared" si="40"/>
        <v>0</v>
      </c>
      <c r="AF31" s="86">
        <f t="shared" si="41"/>
        <v>0</v>
      </c>
      <c r="AG31" s="87">
        <f t="shared" si="42"/>
        <v>0</v>
      </c>
      <c r="AH31" s="88">
        <f t="shared" si="43"/>
        <v>0</v>
      </c>
      <c r="AI31" s="86">
        <f t="shared" si="44"/>
        <v>0</v>
      </c>
      <c r="AJ31" s="87">
        <f t="shared" si="45"/>
        <v>0</v>
      </c>
      <c r="AK31" s="88">
        <f t="shared" si="46"/>
        <v>0</v>
      </c>
      <c r="AL31" s="82"/>
      <c r="AM31" s="80"/>
      <c r="AP31" s="21"/>
      <c r="AQ31" s="21"/>
    </row>
    <row r="32" spans="1:43" s="24" customFormat="1" ht="13.5" customHeight="1">
      <c r="A32" s="85">
        <f>Q15</f>
        <v>6</v>
      </c>
      <c r="B32" s="86">
        <f>IFERROR(Q$18/$AL$18*100,0)</f>
        <v>0</v>
      </c>
      <c r="C32" s="87">
        <f t="shared" si="20"/>
        <v>1</v>
      </c>
      <c r="D32" s="88">
        <f t="shared" si="47"/>
        <v>0</v>
      </c>
      <c r="E32" s="86">
        <f t="shared" si="48"/>
        <v>0</v>
      </c>
      <c r="F32" s="87">
        <f t="shared" si="21"/>
        <v>1</v>
      </c>
      <c r="G32" s="88">
        <f t="shared" si="22"/>
        <v>0</v>
      </c>
      <c r="H32" s="86">
        <f t="shared" si="49"/>
        <v>0</v>
      </c>
      <c r="I32" s="87">
        <f t="shared" si="23"/>
        <v>1</v>
      </c>
      <c r="J32" s="88">
        <f t="shared" si="24"/>
        <v>0</v>
      </c>
      <c r="K32" s="86">
        <f t="shared" si="50"/>
        <v>0</v>
      </c>
      <c r="L32" s="87">
        <f t="shared" si="25"/>
        <v>1</v>
      </c>
      <c r="M32" s="88">
        <f t="shared" si="26"/>
        <v>0</v>
      </c>
      <c r="N32" s="86">
        <f t="shared" si="51"/>
        <v>0</v>
      </c>
      <c r="O32" s="87">
        <f t="shared" si="27"/>
        <v>1</v>
      </c>
      <c r="P32" s="88">
        <f t="shared" si="28"/>
        <v>0</v>
      </c>
      <c r="Q32" s="86">
        <f t="shared" si="52"/>
        <v>0</v>
      </c>
      <c r="R32" s="87">
        <f t="shared" si="29"/>
        <v>1</v>
      </c>
      <c r="S32" s="88">
        <f t="shared" si="30"/>
        <v>0</v>
      </c>
      <c r="T32" s="86">
        <f t="shared" si="53"/>
        <v>0</v>
      </c>
      <c r="U32" s="87">
        <f t="shared" si="31"/>
        <v>0</v>
      </c>
      <c r="V32" s="88">
        <f t="shared" si="32"/>
        <v>0</v>
      </c>
      <c r="W32" s="86">
        <f t="shared" si="54"/>
        <v>0</v>
      </c>
      <c r="X32" s="87">
        <f t="shared" si="33"/>
        <v>0</v>
      </c>
      <c r="Y32" s="88">
        <f t="shared" si="34"/>
        <v>0</v>
      </c>
      <c r="Z32" s="86">
        <f t="shared" si="35"/>
        <v>0</v>
      </c>
      <c r="AA32" s="87">
        <f t="shared" si="36"/>
        <v>0</v>
      </c>
      <c r="AB32" s="88">
        <f t="shared" si="37"/>
        <v>0</v>
      </c>
      <c r="AC32" s="86">
        <f t="shared" si="38"/>
        <v>0</v>
      </c>
      <c r="AD32" s="87">
        <f t="shared" si="39"/>
        <v>0</v>
      </c>
      <c r="AE32" s="88">
        <f t="shared" si="40"/>
        <v>0</v>
      </c>
      <c r="AF32" s="86">
        <f t="shared" si="41"/>
        <v>0</v>
      </c>
      <c r="AG32" s="87">
        <f t="shared" si="42"/>
        <v>0</v>
      </c>
      <c r="AH32" s="88">
        <f t="shared" si="43"/>
        <v>0</v>
      </c>
      <c r="AI32" s="86">
        <f t="shared" si="44"/>
        <v>0</v>
      </c>
      <c r="AJ32" s="87">
        <f t="shared" si="45"/>
        <v>0</v>
      </c>
      <c r="AK32" s="88">
        <f t="shared" si="46"/>
        <v>0</v>
      </c>
      <c r="AL32" s="82"/>
      <c r="AM32" s="80"/>
      <c r="AP32" s="21"/>
      <c r="AQ32" s="21"/>
    </row>
    <row r="33" spans="1:43" s="24" customFormat="1" ht="13.5" customHeight="1">
      <c r="A33" s="85">
        <f>T15</f>
        <v>7</v>
      </c>
      <c r="B33" s="86">
        <f>IFERROR(T$18/$AL$18*100,0)</f>
        <v>0</v>
      </c>
      <c r="C33" s="87">
        <f t="shared" si="20"/>
        <v>1</v>
      </c>
      <c r="D33" s="88">
        <f t="shared" si="47"/>
        <v>0</v>
      </c>
      <c r="E33" s="86">
        <f t="shared" si="48"/>
        <v>0</v>
      </c>
      <c r="F33" s="87">
        <f t="shared" si="21"/>
        <v>1</v>
      </c>
      <c r="G33" s="88">
        <f t="shared" si="22"/>
        <v>0</v>
      </c>
      <c r="H33" s="86">
        <f t="shared" si="49"/>
        <v>0</v>
      </c>
      <c r="I33" s="87">
        <f t="shared" si="23"/>
        <v>1</v>
      </c>
      <c r="J33" s="88">
        <f t="shared" si="24"/>
        <v>0</v>
      </c>
      <c r="K33" s="86">
        <f t="shared" si="50"/>
        <v>0</v>
      </c>
      <c r="L33" s="87">
        <f t="shared" si="25"/>
        <v>1</v>
      </c>
      <c r="M33" s="88">
        <f t="shared" si="26"/>
        <v>0</v>
      </c>
      <c r="N33" s="86">
        <f t="shared" si="51"/>
        <v>0</v>
      </c>
      <c r="O33" s="87">
        <f t="shared" si="27"/>
        <v>1</v>
      </c>
      <c r="P33" s="88">
        <f t="shared" si="28"/>
        <v>0</v>
      </c>
      <c r="Q33" s="86">
        <f t="shared" si="52"/>
        <v>0</v>
      </c>
      <c r="R33" s="87">
        <f t="shared" si="29"/>
        <v>1</v>
      </c>
      <c r="S33" s="88">
        <f t="shared" si="30"/>
        <v>0</v>
      </c>
      <c r="T33" s="86">
        <f t="shared" si="53"/>
        <v>0</v>
      </c>
      <c r="U33" s="87">
        <f t="shared" si="31"/>
        <v>1</v>
      </c>
      <c r="V33" s="88">
        <f t="shared" si="32"/>
        <v>0</v>
      </c>
      <c r="W33" s="86">
        <f t="shared" si="54"/>
        <v>0</v>
      </c>
      <c r="X33" s="87">
        <f t="shared" si="33"/>
        <v>0</v>
      </c>
      <c r="Y33" s="88">
        <f t="shared" si="34"/>
        <v>0</v>
      </c>
      <c r="Z33" s="86">
        <f t="shared" si="35"/>
        <v>0</v>
      </c>
      <c r="AA33" s="87">
        <f t="shared" si="36"/>
        <v>0</v>
      </c>
      <c r="AB33" s="88">
        <f t="shared" si="37"/>
        <v>0</v>
      </c>
      <c r="AC33" s="86">
        <f t="shared" si="38"/>
        <v>0</v>
      </c>
      <c r="AD33" s="87">
        <f t="shared" si="39"/>
        <v>0</v>
      </c>
      <c r="AE33" s="88">
        <f t="shared" si="40"/>
        <v>0</v>
      </c>
      <c r="AF33" s="86">
        <f t="shared" si="41"/>
        <v>0</v>
      </c>
      <c r="AG33" s="87">
        <f t="shared" si="42"/>
        <v>0</v>
      </c>
      <c r="AH33" s="88">
        <f t="shared" si="43"/>
        <v>0</v>
      </c>
      <c r="AI33" s="86">
        <f t="shared" si="44"/>
        <v>0</v>
      </c>
      <c r="AJ33" s="87">
        <f t="shared" si="45"/>
        <v>0</v>
      </c>
      <c r="AK33" s="88">
        <f t="shared" si="46"/>
        <v>0</v>
      </c>
      <c r="AL33" s="82"/>
      <c r="AM33" s="80"/>
      <c r="AP33" s="21"/>
      <c r="AQ33" s="21"/>
    </row>
    <row r="34" spans="1:43" s="27" customFormat="1" ht="13.5" customHeight="1">
      <c r="A34" s="85">
        <f>W15</f>
        <v>8</v>
      </c>
      <c r="B34" s="86">
        <f>IFERROR(W$18/$AL$18*100,0)</f>
        <v>0</v>
      </c>
      <c r="C34" s="87">
        <f t="shared" si="20"/>
        <v>1</v>
      </c>
      <c r="D34" s="88">
        <f t="shared" si="47"/>
        <v>0</v>
      </c>
      <c r="E34" s="86">
        <f t="shared" si="48"/>
        <v>0</v>
      </c>
      <c r="F34" s="87">
        <f t="shared" si="21"/>
        <v>1</v>
      </c>
      <c r="G34" s="88">
        <f t="shared" si="22"/>
        <v>0</v>
      </c>
      <c r="H34" s="86">
        <f t="shared" si="49"/>
        <v>0</v>
      </c>
      <c r="I34" s="87">
        <f t="shared" si="23"/>
        <v>1</v>
      </c>
      <c r="J34" s="88">
        <f t="shared" si="24"/>
        <v>0</v>
      </c>
      <c r="K34" s="86">
        <f t="shared" si="50"/>
        <v>0</v>
      </c>
      <c r="L34" s="87">
        <f t="shared" si="25"/>
        <v>1</v>
      </c>
      <c r="M34" s="88">
        <f t="shared" si="26"/>
        <v>0</v>
      </c>
      <c r="N34" s="86">
        <f t="shared" si="51"/>
        <v>0</v>
      </c>
      <c r="O34" s="87">
        <f t="shared" si="27"/>
        <v>1</v>
      </c>
      <c r="P34" s="88">
        <f t="shared" si="28"/>
        <v>0</v>
      </c>
      <c r="Q34" s="86">
        <f t="shared" si="52"/>
        <v>0</v>
      </c>
      <c r="R34" s="87">
        <f t="shared" si="29"/>
        <v>1</v>
      </c>
      <c r="S34" s="88">
        <f t="shared" si="30"/>
        <v>0</v>
      </c>
      <c r="T34" s="86">
        <f t="shared" si="53"/>
        <v>0</v>
      </c>
      <c r="U34" s="87">
        <f t="shared" si="31"/>
        <v>1</v>
      </c>
      <c r="V34" s="88">
        <f t="shared" si="32"/>
        <v>0</v>
      </c>
      <c r="W34" s="86">
        <f t="shared" si="54"/>
        <v>0</v>
      </c>
      <c r="X34" s="87">
        <f t="shared" si="33"/>
        <v>1</v>
      </c>
      <c r="Y34" s="88">
        <f t="shared" si="34"/>
        <v>0</v>
      </c>
      <c r="Z34" s="86">
        <f t="shared" si="35"/>
        <v>0</v>
      </c>
      <c r="AA34" s="87">
        <f t="shared" si="36"/>
        <v>0</v>
      </c>
      <c r="AB34" s="88">
        <f t="shared" si="37"/>
        <v>0</v>
      </c>
      <c r="AC34" s="86">
        <f t="shared" si="38"/>
        <v>0</v>
      </c>
      <c r="AD34" s="87">
        <f t="shared" si="39"/>
        <v>0</v>
      </c>
      <c r="AE34" s="88">
        <f t="shared" si="40"/>
        <v>0</v>
      </c>
      <c r="AF34" s="86">
        <f t="shared" si="41"/>
        <v>0</v>
      </c>
      <c r="AG34" s="87">
        <f t="shared" si="42"/>
        <v>0</v>
      </c>
      <c r="AH34" s="88">
        <f t="shared" si="43"/>
        <v>0</v>
      </c>
      <c r="AI34" s="86">
        <f t="shared" si="44"/>
        <v>0</v>
      </c>
      <c r="AJ34" s="87">
        <f t="shared" si="45"/>
        <v>0</v>
      </c>
      <c r="AK34" s="88">
        <f t="shared" si="46"/>
        <v>0</v>
      </c>
      <c r="AL34" s="82"/>
      <c r="AM34" s="80"/>
      <c r="AP34" s="28"/>
      <c r="AQ34" s="28"/>
    </row>
    <row r="35" spans="1:43" s="27" customFormat="1" ht="13.5" customHeight="1">
      <c r="A35" s="85">
        <f>Z15</f>
        <v>9</v>
      </c>
      <c r="B35" s="86">
        <f>IFERROR(Z$18/$AL$18*100,0)</f>
        <v>0</v>
      </c>
      <c r="C35" s="87">
        <f t="shared" si="20"/>
        <v>1</v>
      </c>
      <c r="D35" s="88">
        <f t="shared" si="47"/>
        <v>0</v>
      </c>
      <c r="E35" s="86">
        <f t="shared" si="48"/>
        <v>0</v>
      </c>
      <c r="F35" s="87">
        <f t="shared" si="21"/>
        <v>1</v>
      </c>
      <c r="G35" s="88">
        <f t="shared" si="22"/>
        <v>0</v>
      </c>
      <c r="H35" s="86">
        <f t="shared" si="49"/>
        <v>0</v>
      </c>
      <c r="I35" s="87">
        <f t="shared" si="23"/>
        <v>1</v>
      </c>
      <c r="J35" s="88">
        <f t="shared" si="24"/>
        <v>0</v>
      </c>
      <c r="K35" s="86">
        <f t="shared" si="50"/>
        <v>0</v>
      </c>
      <c r="L35" s="87">
        <f t="shared" si="25"/>
        <v>1</v>
      </c>
      <c r="M35" s="88">
        <f t="shared" si="26"/>
        <v>0</v>
      </c>
      <c r="N35" s="86">
        <f t="shared" si="51"/>
        <v>0</v>
      </c>
      <c r="O35" s="87">
        <f t="shared" si="27"/>
        <v>1</v>
      </c>
      <c r="P35" s="88">
        <f t="shared" si="28"/>
        <v>0</v>
      </c>
      <c r="Q35" s="86">
        <f t="shared" si="52"/>
        <v>0</v>
      </c>
      <c r="R35" s="87">
        <f t="shared" si="29"/>
        <v>1</v>
      </c>
      <c r="S35" s="88">
        <f t="shared" si="30"/>
        <v>0</v>
      </c>
      <c r="T35" s="86">
        <f t="shared" si="53"/>
        <v>0</v>
      </c>
      <c r="U35" s="87">
        <f t="shared" si="31"/>
        <v>1</v>
      </c>
      <c r="V35" s="88">
        <f t="shared" si="32"/>
        <v>0</v>
      </c>
      <c r="W35" s="86">
        <f t="shared" si="54"/>
        <v>0</v>
      </c>
      <c r="X35" s="87">
        <f t="shared" si="33"/>
        <v>1</v>
      </c>
      <c r="Y35" s="88">
        <f t="shared" si="34"/>
        <v>0</v>
      </c>
      <c r="Z35" s="86">
        <f t="shared" si="35"/>
        <v>0</v>
      </c>
      <c r="AA35" s="87">
        <f t="shared" si="36"/>
        <v>1</v>
      </c>
      <c r="AB35" s="88">
        <f t="shared" si="37"/>
        <v>0</v>
      </c>
      <c r="AC35" s="86">
        <f t="shared" si="38"/>
        <v>0</v>
      </c>
      <c r="AD35" s="87">
        <f t="shared" si="39"/>
        <v>0</v>
      </c>
      <c r="AE35" s="88">
        <f t="shared" si="40"/>
        <v>0</v>
      </c>
      <c r="AF35" s="86">
        <f t="shared" si="41"/>
        <v>0</v>
      </c>
      <c r="AG35" s="87">
        <f t="shared" si="42"/>
        <v>0</v>
      </c>
      <c r="AH35" s="88">
        <f t="shared" si="43"/>
        <v>0</v>
      </c>
      <c r="AI35" s="86">
        <f t="shared" si="44"/>
        <v>0</v>
      </c>
      <c r="AJ35" s="87">
        <f t="shared" si="45"/>
        <v>0</v>
      </c>
      <c r="AK35" s="88">
        <f t="shared" si="46"/>
        <v>0</v>
      </c>
      <c r="AL35" s="82"/>
      <c r="AM35" s="80"/>
      <c r="AP35" s="28"/>
      <c r="AQ35" s="28"/>
    </row>
    <row r="36" spans="1:43" s="27" customFormat="1" ht="13.5" customHeight="1">
      <c r="A36" s="85">
        <f>AC15</f>
        <v>10</v>
      </c>
      <c r="B36" s="86">
        <f>IFERROR(AC$18/$AL$18*100,0)</f>
        <v>0</v>
      </c>
      <c r="C36" s="87">
        <f t="shared" si="20"/>
        <v>1</v>
      </c>
      <c r="D36" s="88">
        <f t="shared" si="47"/>
        <v>0</v>
      </c>
      <c r="E36" s="86">
        <f t="shared" si="48"/>
        <v>0</v>
      </c>
      <c r="F36" s="87">
        <f t="shared" si="21"/>
        <v>1</v>
      </c>
      <c r="G36" s="88">
        <f t="shared" si="22"/>
        <v>0</v>
      </c>
      <c r="H36" s="86">
        <f t="shared" si="49"/>
        <v>0</v>
      </c>
      <c r="I36" s="87">
        <f t="shared" si="23"/>
        <v>1</v>
      </c>
      <c r="J36" s="88">
        <f t="shared" si="24"/>
        <v>0</v>
      </c>
      <c r="K36" s="86">
        <f t="shared" si="50"/>
        <v>0</v>
      </c>
      <c r="L36" s="87">
        <f t="shared" si="25"/>
        <v>1</v>
      </c>
      <c r="M36" s="88">
        <f t="shared" si="26"/>
        <v>0</v>
      </c>
      <c r="N36" s="86">
        <f t="shared" si="51"/>
        <v>0</v>
      </c>
      <c r="O36" s="87">
        <f t="shared" si="27"/>
        <v>1</v>
      </c>
      <c r="P36" s="88">
        <f t="shared" si="28"/>
        <v>0</v>
      </c>
      <c r="Q36" s="86">
        <f t="shared" si="52"/>
        <v>0</v>
      </c>
      <c r="R36" s="87">
        <f t="shared" si="29"/>
        <v>1</v>
      </c>
      <c r="S36" s="88">
        <f t="shared" si="30"/>
        <v>0</v>
      </c>
      <c r="T36" s="86">
        <f t="shared" si="53"/>
        <v>0</v>
      </c>
      <c r="U36" s="87">
        <f t="shared" si="31"/>
        <v>1</v>
      </c>
      <c r="V36" s="88">
        <f t="shared" si="32"/>
        <v>0</v>
      </c>
      <c r="W36" s="86">
        <f t="shared" si="54"/>
        <v>0</v>
      </c>
      <c r="X36" s="87">
        <f t="shared" si="33"/>
        <v>1</v>
      </c>
      <c r="Y36" s="88">
        <f t="shared" si="34"/>
        <v>0</v>
      </c>
      <c r="Z36" s="86">
        <f t="shared" si="35"/>
        <v>0</v>
      </c>
      <c r="AA36" s="87">
        <f t="shared" si="36"/>
        <v>1</v>
      </c>
      <c r="AB36" s="88">
        <f t="shared" si="37"/>
        <v>0</v>
      </c>
      <c r="AC36" s="86">
        <f t="shared" si="38"/>
        <v>0</v>
      </c>
      <c r="AD36" s="87">
        <f t="shared" si="39"/>
        <v>1</v>
      </c>
      <c r="AE36" s="88">
        <f t="shared" si="40"/>
        <v>0</v>
      </c>
      <c r="AF36" s="86">
        <f t="shared" si="41"/>
        <v>0</v>
      </c>
      <c r="AG36" s="87">
        <f t="shared" si="42"/>
        <v>0</v>
      </c>
      <c r="AH36" s="88">
        <f t="shared" si="43"/>
        <v>0</v>
      </c>
      <c r="AI36" s="86">
        <f t="shared" si="44"/>
        <v>0</v>
      </c>
      <c r="AJ36" s="87">
        <f t="shared" si="45"/>
        <v>0</v>
      </c>
      <c r="AK36" s="88">
        <f t="shared" si="46"/>
        <v>0</v>
      </c>
      <c r="AL36" s="82"/>
      <c r="AM36" s="80"/>
      <c r="AP36" s="28"/>
      <c r="AQ36" s="28"/>
    </row>
    <row r="37" spans="1:43" s="27" customFormat="1" ht="13.5" customHeight="1">
      <c r="A37" s="85">
        <f>AF15</f>
        <v>11</v>
      </c>
      <c r="B37" s="86">
        <f>IFERROR(AF$18/$AL$18*100,0)</f>
        <v>0</v>
      </c>
      <c r="C37" s="87">
        <f t="shared" si="20"/>
        <v>1</v>
      </c>
      <c r="D37" s="88">
        <f t="shared" si="47"/>
        <v>0</v>
      </c>
      <c r="E37" s="86">
        <f t="shared" si="48"/>
        <v>0</v>
      </c>
      <c r="F37" s="87">
        <f t="shared" si="21"/>
        <v>1</v>
      </c>
      <c r="G37" s="88">
        <f t="shared" si="22"/>
        <v>0</v>
      </c>
      <c r="H37" s="86">
        <f t="shared" si="49"/>
        <v>0</v>
      </c>
      <c r="I37" s="87">
        <f t="shared" si="23"/>
        <v>1</v>
      </c>
      <c r="J37" s="88">
        <f t="shared" si="24"/>
        <v>0</v>
      </c>
      <c r="K37" s="86">
        <f t="shared" si="50"/>
        <v>0</v>
      </c>
      <c r="L37" s="87">
        <f t="shared" si="25"/>
        <v>1</v>
      </c>
      <c r="M37" s="88">
        <f t="shared" si="26"/>
        <v>0</v>
      </c>
      <c r="N37" s="86">
        <f t="shared" si="51"/>
        <v>0</v>
      </c>
      <c r="O37" s="87">
        <f t="shared" si="27"/>
        <v>1</v>
      </c>
      <c r="P37" s="88">
        <f t="shared" si="28"/>
        <v>0</v>
      </c>
      <c r="Q37" s="86">
        <f t="shared" si="52"/>
        <v>0</v>
      </c>
      <c r="R37" s="87">
        <f t="shared" si="29"/>
        <v>1</v>
      </c>
      <c r="S37" s="88">
        <f t="shared" si="30"/>
        <v>0</v>
      </c>
      <c r="T37" s="86">
        <f t="shared" si="53"/>
        <v>0</v>
      </c>
      <c r="U37" s="87">
        <f t="shared" si="31"/>
        <v>1</v>
      </c>
      <c r="V37" s="88">
        <f t="shared" si="32"/>
        <v>0</v>
      </c>
      <c r="W37" s="86">
        <f t="shared" si="54"/>
        <v>0</v>
      </c>
      <c r="X37" s="87">
        <f t="shared" si="33"/>
        <v>1</v>
      </c>
      <c r="Y37" s="88">
        <f t="shared" si="34"/>
        <v>0</v>
      </c>
      <c r="Z37" s="86">
        <f t="shared" si="35"/>
        <v>0</v>
      </c>
      <c r="AA37" s="87">
        <f t="shared" si="36"/>
        <v>1</v>
      </c>
      <c r="AB37" s="88">
        <f t="shared" si="37"/>
        <v>0</v>
      </c>
      <c r="AC37" s="86">
        <f t="shared" si="38"/>
        <v>0</v>
      </c>
      <c r="AD37" s="87">
        <f t="shared" si="39"/>
        <v>1</v>
      </c>
      <c r="AE37" s="88">
        <f t="shared" si="40"/>
        <v>0</v>
      </c>
      <c r="AF37" s="86">
        <f t="shared" si="41"/>
        <v>0</v>
      </c>
      <c r="AG37" s="87">
        <f t="shared" si="42"/>
        <v>1</v>
      </c>
      <c r="AH37" s="88">
        <f t="shared" si="43"/>
        <v>0</v>
      </c>
      <c r="AI37" s="86">
        <f t="shared" si="44"/>
        <v>0</v>
      </c>
      <c r="AJ37" s="87">
        <f t="shared" si="45"/>
        <v>0</v>
      </c>
      <c r="AK37" s="88">
        <f t="shared" si="46"/>
        <v>0</v>
      </c>
      <c r="AL37" s="82"/>
      <c r="AM37" s="80"/>
      <c r="AP37" s="28"/>
      <c r="AQ37" s="28"/>
    </row>
    <row r="38" spans="1:43" s="27" customFormat="1" ht="13.5" customHeight="1">
      <c r="A38" s="85">
        <f>AI15</f>
        <v>12</v>
      </c>
      <c r="B38" s="86">
        <f>IFERROR(AI$18/$AL$18*100,0)</f>
        <v>0</v>
      </c>
      <c r="C38" s="87">
        <f t="shared" si="20"/>
        <v>1</v>
      </c>
      <c r="D38" s="88">
        <f t="shared" si="47"/>
        <v>0</v>
      </c>
      <c r="E38" s="86">
        <f t="shared" si="48"/>
        <v>0</v>
      </c>
      <c r="F38" s="87">
        <f t="shared" si="21"/>
        <v>1</v>
      </c>
      <c r="G38" s="88">
        <f t="shared" si="22"/>
        <v>0</v>
      </c>
      <c r="H38" s="86">
        <f t="shared" si="49"/>
        <v>0</v>
      </c>
      <c r="I38" s="87">
        <f t="shared" si="23"/>
        <v>1</v>
      </c>
      <c r="J38" s="88">
        <f t="shared" si="24"/>
        <v>0</v>
      </c>
      <c r="K38" s="86">
        <f t="shared" si="50"/>
        <v>0</v>
      </c>
      <c r="L38" s="87">
        <f t="shared" si="25"/>
        <v>1</v>
      </c>
      <c r="M38" s="88">
        <f t="shared" si="26"/>
        <v>0</v>
      </c>
      <c r="N38" s="86">
        <f t="shared" si="51"/>
        <v>0</v>
      </c>
      <c r="O38" s="87">
        <f t="shared" si="27"/>
        <v>1</v>
      </c>
      <c r="P38" s="88">
        <f t="shared" si="28"/>
        <v>0</v>
      </c>
      <c r="Q38" s="86">
        <f t="shared" si="52"/>
        <v>0</v>
      </c>
      <c r="R38" s="87">
        <f t="shared" si="29"/>
        <v>1</v>
      </c>
      <c r="S38" s="88">
        <f t="shared" si="30"/>
        <v>0</v>
      </c>
      <c r="T38" s="86">
        <f t="shared" si="53"/>
        <v>0</v>
      </c>
      <c r="U38" s="87">
        <f t="shared" si="31"/>
        <v>1</v>
      </c>
      <c r="V38" s="88">
        <f t="shared" si="32"/>
        <v>0</v>
      </c>
      <c r="W38" s="86">
        <f t="shared" si="54"/>
        <v>0</v>
      </c>
      <c r="X38" s="87">
        <f t="shared" si="33"/>
        <v>1</v>
      </c>
      <c r="Y38" s="88">
        <f t="shared" si="34"/>
        <v>0</v>
      </c>
      <c r="Z38" s="86">
        <f>IFERROR(IF(AA38=0,0,$B38/(100-SUM(AB$27:AB$38))*100),0)</f>
        <v>0</v>
      </c>
      <c r="AA38" s="87">
        <f t="shared" si="36"/>
        <v>1</v>
      </c>
      <c r="AB38" s="88">
        <f t="shared" si="37"/>
        <v>0</v>
      </c>
      <c r="AC38" s="86">
        <f>IFERROR(IF(AD38=0,0,$B38/(100-SUM(AE$27:AE$38))*100),0)</f>
        <v>0</v>
      </c>
      <c r="AD38" s="87">
        <f t="shared" si="39"/>
        <v>1</v>
      </c>
      <c r="AE38" s="88">
        <f t="shared" si="40"/>
        <v>0</v>
      </c>
      <c r="AF38" s="86">
        <f>IFERROR(IF(AG38=0,0,$B38/(100-SUM(AH$27:AH$38))*100),0)</f>
        <v>0</v>
      </c>
      <c r="AG38" s="87">
        <f t="shared" si="42"/>
        <v>1</v>
      </c>
      <c r="AH38" s="88">
        <f t="shared" si="43"/>
        <v>0</v>
      </c>
      <c r="AI38" s="86">
        <f>IFERROR(IF(AJ38=0,0,$B38/(100-SUM(AK$27:AK$38))*100),0)</f>
        <v>0</v>
      </c>
      <c r="AJ38" s="87">
        <f t="shared" si="45"/>
        <v>1</v>
      </c>
      <c r="AK38" s="88">
        <f t="shared" si="46"/>
        <v>0</v>
      </c>
      <c r="AL38" s="82"/>
      <c r="AM38" s="80"/>
      <c r="AP38" s="28"/>
      <c r="AQ38" s="28"/>
    </row>
    <row r="39" spans="1:43" s="27" customFormat="1" ht="18" customHeight="1">
      <c r="A39" s="60" t="s">
        <v>42</v>
      </c>
      <c r="B39" s="89">
        <f>SUM(B27:B38)</f>
        <v>0</v>
      </c>
      <c r="C39" s="76"/>
      <c r="D39" s="76"/>
      <c r="E39" s="89">
        <f t="shared" ref="E39" si="55">SUM(E27:E38)</f>
        <v>0</v>
      </c>
      <c r="F39" s="76"/>
      <c r="G39" s="76"/>
      <c r="H39" s="89">
        <f t="shared" ref="H39" si="56">SUM(H27:H38)</f>
        <v>0</v>
      </c>
      <c r="I39" s="76"/>
      <c r="J39" s="76"/>
      <c r="K39" s="89">
        <f t="shared" ref="K39" si="57">SUM(K27:K38)</f>
        <v>0</v>
      </c>
      <c r="L39" s="76"/>
      <c r="M39" s="76"/>
      <c r="N39" s="89">
        <f t="shared" ref="N39" si="58">SUM(N27:N38)</f>
        <v>0</v>
      </c>
      <c r="O39" s="76"/>
      <c r="P39" s="76"/>
      <c r="Q39" s="89">
        <f t="shared" ref="Q39" si="59">SUM(Q27:Q38)</f>
        <v>0</v>
      </c>
      <c r="R39" s="76"/>
      <c r="S39" s="76"/>
      <c r="T39" s="89">
        <f t="shared" ref="T39" si="60">SUM(T27:T38)</f>
        <v>0</v>
      </c>
      <c r="U39" s="76"/>
      <c r="V39" s="76"/>
      <c r="W39" s="89">
        <f t="shared" ref="W39" si="61">SUM(W27:W38)</f>
        <v>0</v>
      </c>
      <c r="X39" s="76"/>
      <c r="Y39" s="76"/>
      <c r="Z39" s="89">
        <f t="shared" ref="Z39" si="62">SUM(Z27:Z38)</f>
        <v>0</v>
      </c>
      <c r="AA39" s="76"/>
      <c r="AB39" s="76"/>
      <c r="AC39" s="89">
        <f t="shared" ref="AC39" si="63">SUM(AC27:AC38)</f>
        <v>0</v>
      </c>
      <c r="AD39" s="76"/>
      <c r="AE39" s="76"/>
      <c r="AF39" s="89">
        <f t="shared" ref="AF39" si="64">SUM(AF27:AF38)</f>
        <v>0</v>
      </c>
      <c r="AG39" s="76"/>
      <c r="AH39" s="76"/>
      <c r="AI39" s="89">
        <f t="shared" ref="AI39" si="65">SUM(AI27:AI38)</f>
        <v>0</v>
      </c>
      <c r="AJ39" s="66"/>
      <c r="AK39" s="66"/>
      <c r="AL39" s="82"/>
      <c r="AM39" s="80"/>
      <c r="AP39" s="28"/>
      <c r="AQ39" s="28"/>
    </row>
    <row r="40" spans="1:43" s="27" customFormat="1" ht="11.25" customHeight="1">
      <c r="A40" s="90"/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9"/>
      <c r="AM40" s="80"/>
      <c r="AP40" s="28"/>
      <c r="AQ40" s="28"/>
    </row>
    <row r="41" spans="1:43" s="27" customFormat="1" ht="11.25" customHeight="1">
      <c r="A41" s="91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9"/>
      <c r="AM41" s="80"/>
      <c r="AP41" s="28"/>
      <c r="AQ41" s="28"/>
    </row>
    <row r="42" spans="1:43" s="27" customFormat="1" ht="18" customHeight="1">
      <c r="A42" s="60"/>
      <c r="B42" s="92" t="s">
        <v>30</v>
      </c>
      <c r="C42" s="92"/>
      <c r="D42" s="92"/>
      <c r="E42" s="92" t="s">
        <v>31</v>
      </c>
      <c r="F42" s="92"/>
      <c r="G42" s="92"/>
      <c r="H42" s="92" t="s">
        <v>32</v>
      </c>
      <c r="I42" s="92"/>
      <c r="J42" s="92"/>
      <c r="K42" s="92" t="s">
        <v>33</v>
      </c>
      <c r="L42" s="92"/>
      <c r="M42" s="92"/>
      <c r="N42" s="92" t="s">
        <v>34</v>
      </c>
      <c r="O42" s="92"/>
      <c r="P42" s="92"/>
      <c r="Q42" s="92" t="s">
        <v>35</v>
      </c>
      <c r="R42" s="92"/>
      <c r="S42" s="92"/>
      <c r="T42" s="92" t="s">
        <v>36</v>
      </c>
      <c r="U42" s="92"/>
      <c r="V42" s="92"/>
      <c r="W42" s="92" t="s">
        <v>37</v>
      </c>
      <c r="X42" s="92"/>
      <c r="Y42" s="92"/>
      <c r="Z42" s="92" t="s">
        <v>38</v>
      </c>
      <c r="AA42" s="92"/>
      <c r="AB42" s="92"/>
      <c r="AC42" s="92" t="s">
        <v>39</v>
      </c>
      <c r="AD42" s="92"/>
      <c r="AE42" s="92"/>
      <c r="AF42" s="92" t="s">
        <v>40</v>
      </c>
      <c r="AG42" s="92"/>
      <c r="AH42" s="93"/>
      <c r="AI42" s="92" t="s">
        <v>41</v>
      </c>
      <c r="AJ42" s="47"/>
      <c r="AK42" s="47"/>
      <c r="AL42" s="82"/>
      <c r="AM42" s="80"/>
      <c r="AP42" s="28"/>
      <c r="AQ42" s="28"/>
    </row>
    <row r="43" spans="1:43" s="24" customFormat="1" ht="18" customHeight="1">
      <c r="A43" s="60" t="s">
        <v>25</v>
      </c>
      <c r="B43" s="92">
        <f>E25</f>
        <v>1</v>
      </c>
      <c r="C43" s="92"/>
      <c r="D43" s="92"/>
      <c r="E43" s="92">
        <f>H25</f>
        <v>2</v>
      </c>
      <c r="F43" s="92"/>
      <c r="G43" s="92"/>
      <c r="H43" s="92">
        <f>K25</f>
        <v>3</v>
      </c>
      <c r="I43" s="92"/>
      <c r="J43" s="92"/>
      <c r="K43" s="92">
        <f>N25</f>
        <v>4</v>
      </c>
      <c r="L43" s="92"/>
      <c r="M43" s="92"/>
      <c r="N43" s="92">
        <f>Q25</f>
        <v>5</v>
      </c>
      <c r="O43" s="92"/>
      <c r="P43" s="92"/>
      <c r="Q43" s="92">
        <f>T25</f>
        <v>6</v>
      </c>
      <c r="R43" s="92"/>
      <c r="S43" s="92"/>
      <c r="T43" s="92">
        <f>W25</f>
        <v>7</v>
      </c>
      <c r="U43" s="92"/>
      <c r="V43" s="92"/>
      <c r="W43" s="92">
        <f>Z25</f>
        <v>8</v>
      </c>
      <c r="X43" s="92"/>
      <c r="Y43" s="92"/>
      <c r="Z43" s="92">
        <f>AC25</f>
        <v>9</v>
      </c>
      <c r="AA43" s="92"/>
      <c r="AB43" s="92"/>
      <c r="AC43" s="92">
        <f>AF25</f>
        <v>10</v>
      </c>
      <c r="AD43" s="92"/>
      <c r="AE43" s="92"/>
      <c r="AF43" s="92">
        <f>AI25</f>
        <v>11</v>
      </c>
      <c r="AG43" s="93"/>
      <c r="AH43" s="93"/>
      <c r="AI43" s="92" t="s">
        <v>0</v>
      </c>
      <c r="AJ43" s="47"/>
      <c r="AK43" s="47"/>
      <c r="AL43" s="82"/>
      <c r="AM43" s="80"/>
      <c r="AP43" s="21"/>
      <c r="AQ43" s="21"/>
    </row>
    <row r="44" spans="1:43" s="24" customFormat="1" ht="18" customHeight="1">
      <c r="A44" s="60" t="s">
        <v>29</v>
      </c>
      <c r="B44" s="47"/>
      <c r="C44" s="8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82"/>
      <c r="AM44" s="80"/>
      <c r="AP44" s="21"/>
      <c r="AQ44" s="21"/>
    </row>
    <row r="45" spans="1:43" s="24" customFormat="1" ht="13.5" customHeight="1">
      <c r="A45" s="85">
        <f t="shared" ref="A45:A55" si="66">A28</f>
        <v>2</v>
      </c>
      <c r="B45" s="86">
        <f>E16</f>
        <v>0</v>
      </c>
      <c r="C45" s="87">
        <f t="shared" ref="C45:C55" si="67">IF($A45&gt;B$43,1,0)</f>
        <v>1</v>
      </c>
      <c r="D45" s="88"/>
      <c r="E45" s="86">
        <f>IF(F45=0,0,$AI45-B45)</f>
        <v>0</v>
      </c>
      <c r="F45" s="87">
        <f>IF($A45&gt;E$43,1,0)</f>
        <v>0</v>
      </c>
      <c r="G45" s="88"/>
      <c r="H45" s="86">
        <f>IF(I45=0,0,$AI45-E45-B45)</f>
        <v>0</v>
      </c>
      <c r="I45" s="87">
        <f>IF($A45&gt;H$43,1,0)</f>
        <v>0</v>
      </c>
      <c r="J45" s="88"/>
      <c r="K45" s="86">
        <f>IF(L45=0,0,$AI45-H45-E45-B45)</f>
        <v>0</v>
      </c>
      <c r="L45" s="87">
        <f>IF($A45&gt;K$43,1,0)</f>
        <v>0</v>
      </c>
      <c r="M45" s="88"/>
      <c r="N45" s="86">
        <f>IF(O45=0,0,$AI45-K45-H45-E45-B45)</f>
        <v>0</v>
      </c>
      <c r="O45" s="87">
        <f>IF($A45&gt;N$43,1,0)</f>
        <v>0</v>
      </c>
      <c r="P45" s="88"/>
      <c r="Q45" s="86">
        <f>IF(R45=0,0,$AI45-N45-K45-H45-E45-B45)</f>
        <v>0</v>
      </c>
      <c r="R45" s="87">
        <f>IF($A45&gt;Q$43,1,0)</f>
        <v>0</v>
      </c>
      <c r="S45" s="88"/>
      <c r="T45" s="86">
        <f>IF(U45=0,0,$AI45-Q45-N45-K45-H45-E45-B45)</f>
        <v>0</v>
      </c>
      <c r="U45" s="87">
        <f>IF($A45&gt;T$43,1,0)</f>
        <v>0</v>
      </c>
      <c r="V45" s="88"/>
      <c r="W45" s="86">
        <f>IF(X45=0,0,$AI45-T45-Q45-N45-K45-H45-E45-B45)</f>
        <v>0</v>
      </c>
      <c r="X45" s="87">
        <f>IF($A45&gt;W$43,1,0)</f>
        <v>0</v>
      </c>
      <c r="Y45" s="88"/>
      <c r="Z45" s="86">
        <f>IF(AA45=0,0,$AI45-W45-T45-Q45-N45-K45-H45-E45-B45)</f>
        <v>0</v>
      </c>
      <c r="AA45" s="87">
        <f>IF($A45&gt;Z$43,1,0)</f>
        <v>0</v>
      </c>
      <c r="AB45" s="88"/>
      <c r="AC45" s="86">
        <f>IF(AD45=0,0,$AI45-Z45-W45-T45-Q45-N45-K45-H45-E45-B45)</f>
        <v>0</v>
      </c>
      <c r="AD45" s="87">
        <f>IF($A45&gt;AC$43,1,0)</f>
        <v>0</v>
      </c>
      <c r="AE45" s="88"/>
      <c r="AF45" s="86">
        <f>IF(AG45=0,0,$AI45-AC45-Z45-W45-T45-Q45-N45-K45-H45-E45-B45)</f>
        <v>0</v>
      </c>
      <c r="AG45" s="87">
        <f>IF($A45&gt;AF$43,1,0)</f>
        <v>0</v>
      </c>
      <c r="AH45" s="88"/>
      <c r="AI45" s="86">
        <f>E16</f>
        <v>0</v>
      </c>
      <c r="AJ45" s="87"/>
      <c r="AK45" s="88"/>
      <c r="AL45" s="82"/>
      <c r="AM45" s="80"/>
      <c r="AP45" s="21"/>
      <c r="AQ45" s="21"/>
    </row>
    <row r="46" spans="1:43" s="24" customFormat="1" ht="13.5" customHeight="1">
      <c r="A46" s="85">
        <f t="shared" si="66"/>
        <v>3</v>
      </c>
      <c r="B46" s="86">
        <f t="shared" ref="B46:B55" si="68">IFERROR(E29/100*B$56,0)</f>
        <v>0</v>
      </c>
      <c r="C46" s="87">
        <f t="shared" si="67"/>
        <v>1</v>
      </c>
      <c r="D46" s="88"/>
      <c r="E46" s="86">
        <f>IF(F46=0,0,$AI46-B46)</f>
        <v>0</v>
      </c>
      <c r="F46" s="87">
        <f t="shared" ref="F46:F55" si="69">IF($A46&gt;E$43,1,0)</f>
        <v>1</v>
      </c>
      <c r="G46" s="88"/>
      <c r="H46" s="86">
        <f>IF(I46=0,0,$AI46-E46-B46)</f>
        <v>0</v>
      </c>
      <c r="I46" s="87">
        <f t="shared" ref="I46:I55" si="70">IF($A46&gt;H$43,1,0)</f>
        <v>0</v>
      </c>
      <c r="J46" s="88"/>
      <c r="K46" s="86">
        <f>IF(L46=0,0,$AI46-H46-E46-B46)</f>
        <v>0</v>
      </c>
      <c r="L46" s="87">
        <f t="shared" ref="L46:L55" si="71">IF($A46&gt;K$43,1,0)</f>
        <v>0</v>
      </c>
      <c r="M46" s="88"/>
      <c r="N46" s="86">
        <f t="shared" ref="N46:N49" si="72">IF(O46=0,0,$AI46-K46-H46-E46-B46)</f>
        <v>0</v>
      </c>
      <c r="O46" s="87">
        <f t="shared" ref="O46:O55" si="73">IF($A46&gt;N$43,1,0)</f>
        <v>0</v>
      </c>
      <c r="P46" s="88"/>
      <c r="Q46" s="86">
        <f>IF(R46=0,0,$AI46-N46-K46-H46-E46-B46)</f>
        <v>0</v>
      </c>
      <c r="R46" s="87">
        <f t="shared" ref="R46:R55" si="74">IF($A46&gt;Q$43,1,0)</f>
        <v>0</v>
      </c>
      <c r="S46" s="88"/>
      <c r="T46" s="86">
        <f t="shared" ref="T46:T51" si="75">IF(U46=0,0,$AI46-Q46-N46-K46-H46-E46-B46)</f>
        <v>0</v>
      </c>
      <c r="U46" s="87">
        <f t="shared" ref="U46:U55" si="76">IF($A46&gt;T$43,1,0)</f>
        <v>0</v>
      </c>
      <c r="V46" s="88"/>
      <c r="W46" s="86">
        <f t="shared" ref="W46:W52" si="77">IF(X46=0,0,$AI46-T46-Q46-N46-K46-H46-E46-B46)</f>
        <v>0</v>
      </c>
      <c r="X46" s="87">
        <f t="shared" ref="X46:X55" si="78">IF($A46&gt;W$43,1,0)</f>
        <v>0</v>
      </c>
      <c r="Y46" s="88"/>
      <c r="Z46" s="86">
        <f t="shared" ref="Z46:Z53" si="79">IF(AA46=0,0,$AI46-W46-T46-Q46-N46-K46-H46-E46-B46)</f>
        <v>0</v>
      </c>
      <c r="AA46" s="87">
        <f t="shared" ref="AA46:AA55" si="80">IF($A46&gt;Z$43,1,0)</f>
        <v>0</v>
      </c>
      <c r="AB46" s="88"/>
      <c r="AC46" s="86">
        <f t="shared" ref="AC46:AC54" si="81">IF(AD46=0,0,$AI46-Z46-W46-T46-Q46-N46-K46-H46-E46-B46)</f>
        <v>0</v>
      </c>
      <c r="AD46" s="87">
        <f t="shared" ref="AD46:AD55" si="82">IF($A46&gt;AC$43,1,0)</f>
        <v>0</v>
      </c>
      <c r="AE46" s="88"/>
      <c r="AF46" s="86">
        <f t="shared" ref="AF46:AF54" si="83">IF(AG46=0,0,$AI46-AC46-Z46-W46-T46-Q46-N46-K46-H46-E46-B46)</f>
        <v>0</v>
      </c>
      <c r="AG46" s="87">
        <f t="shared" ref="AG46:AG55" si="84">IF($A46&gt;AF$43,1,0)</f>
        <v>0</v>
      </c>
      <c r="AH46" s="88"/>
      <c r="AI46" s="86">
        <f>H16</f>
        <v>0</v>
      </c>
      <c r="AJ46" s="87"/>
      <c r="AK46" s="88"/>
      <c r="AL46" s="82"/>
      <c r="AM46" s="80"/>
      <c r="AP46" s="21"/>
      <c r="AQ46" s="21"/>
    </row>
    <row r="47" spans="1:43" s="24" customFormat="1" ht="13.5" customHeight="1">
      <c r="A47" s="85">
        <f t="shared" si="66"/>
        <v>4</v>
      </c>
      <c r="B47" s="86">
        <f t="shared" si="68"/>
        <v>0</v>
      </c>
      <c r="C47" s="87">
        <f t="shared" si="67"/>
        <v>1</v>
      </c>
      <c r="D47" s="88"/>
      <c r="E47" s="86">
        <f t="shared" ref="E47:E55" si="85">H30/100*E$56</f>
        <v>0</v>
      </c>
      <c r="F47" s="87">
        <f t="shared" si="69"/>
        <v>1</v>
      </c>
      <c r="G47" s="88"/>
      <c r="H47" s="86">
        <f>IF(I47=0,0,$AI47-E47-B47)</f>
        <v>0</v>
      </c>
      <c r="I47" s="87">
        <f t="shared" si="70"/>
        <v>1</v>
      </c>
      <c r="J47" s="88"/>
      <c r="K47" s="86">
        <f>IF(L47=0,0,$AI47-H47-E47-B47)</f>
        <v>0</v>
      </c>
      <c r="L47" s="87">
        <f t="shared" si="71"/>
        <v>0</v>
      </c>
      <c r="M47" s="88"/>
      <c r="N47" s="86">
        <f t="shared" si="72"/>
        <v>0</v>
      </c>
      <c r="O47" s="87">
        <f t="shared" si="73"/>
        <v>0</v>
      </c>
      <c r="P47" s="88"/>
      <c r="Q47" s="86">
        <f t="shared" ref="Q47:Q50" si="86">IF(R47=0,0,$AI47-N47-K47-H47-E47-B47)</f>
        <v>0</v>
      </c>
      <c r="R47" s="87">
        <f t="shared" si="74"/>
        <v>0</v>
      </c>
      <c r="S47" s="88"/>
      <c r="T47" s="86">
        <f t="shared" si="75"/>
        <v>0</v>
      </c>
      <c r="U47" s="87">
        <f t="shared" si="76"/>
        <v>0</v>
      </c>
      <c r="V47" s="88"/>
      <c r="W47" s="86">
        <f t="shared" si="77"/>
        <v>0</v>
      </c>
      <c r="X47" s="87">
        <f t="shared" si="78"/>
        <v>0</v>
      </c>
      <c r="Y47" s="88"/>
      <c r="Z47" s="86">
        <f t="shared" si="79"/>
        <v>0</v>
      </c>
      <c r="AA47" s="87">
        <f t="shared" si="80"/>
        <v>0</v>
      </c>
      <c r="AB47" s="88"/>
      <c r="AC47" s="86">
        <f t="shared" si="81"/>
        <v>0</v>
      </c>
      <c r="AD47" s="87">
        <f t="shared" si="82"/>
        <v>0</v>
      </c>
      <c r="AE47" s="88"/>
      <c r="AF47" s="86">
        <f t="shared" si="83"/>
        <v>0</v>
      </c>
      <c r="AG47" s="87">
        <f t="shared" si="84"/>
        <v>0</v>
      </c>
      <c r="AH47" s="88"/>
      <c r="AI47" s="86">
        <f>K16</f>
        <v>0</v>
      </c>
      <c r="AJ47" s="87"/>
      <c r="AK47" s="88"/>
      <c r="AL47" s="82"/>
      <c r="AM47" s="80"/>
      <c r="AP47" s="21"/>
      <c r="AQ47" s="21"/>
    </row>
    <row r="48" spans="1:43" s="24" customFormat="1" ht="13.5" customHeight="1">
      <c r="A48" s="85">
        <f t="shared" si="66"/>
        <v>5</v>
      </c>
      <c r="B48" s="86">
        <f t="shared" si="68"/>
        <v>0</v>
      </c>
      <c r="C48" s="87">
        <f t="shared" si="67"/>
        <v>1</v>
      </c>
      <c r="D48" s="88"/>
      <c r="E48" s="86">
        <f t="shared" si="85"/>
        <v>0</v>
      </c>
      <c r="F48" s="87">
        <f t="shared" si="69"/>
        <v>1</v>
      </c>
      <c r="G48" s="88"/>
      <c r="H48" s="86">
        <f t="shared" ref="H48:H55" si="87">K31/100*H$56</f>
        <v>0</v>
      </c>
      <c r="I48" s="87">
        <f t="shared" si="70"/>
        <v>1</v>
      </c>
      <c r="J48" s="88"/>
      <c r="K48" s="86">
        <f>IF(L48=0,0,$AI48-H48-E48-B48)</f>
        <v>0</v>
      </c>
      <c r="L48" s="87">
        <f t="shared" si="71"/>
        <v>1</v>
      </c>
      <c r="M48" s="88"/>
      <c r="N48" s="86">
        <f t="shared" si="72"/>
        <v>0</v>
      </c>
      <c r="O48" s="87">
        <f t="shared" si="73"/>
        <v>0</v>
      </c>
      <c r="P48" s="88"/>
      <c r="Q48" s="86">
        <f t="shared" si="86"/>
        <v>0</v>
      </c>
      <c r="R48" s="87">
        <f t="shared" si="74"/>
        <v>0</v>
      </c>
      <c r="S48" s="88"/>
      <c r="T48" s="86">
        <f t="shared" si="75"/>
        <v>0</v>
      </c>
      <c r="U48" s="87">
        <f t="shared" si="76"/>
        <v>0</v>
      </c>
      <c r="V48" s="88"/>
      <c r="W48" s="86">
        <f t="shared" si="77"/>
        <v>0</v>
      </c>
      <c r="X48" s="87">
        <f t="shared" si="78"/>
        <v>0</v>
      </c>
      <c r="Y48" s="88"/>
      <c r="Z48" s="86">
        <f t="shared" si="79"/>
        <v>0</v>
      </c>
      <c r="AA48" s="87">
        <f t="shared" si="80"/>
        <v>0</v>
      </c>
      <c r="AB48" s="88"/>
      <c r="AC48" s="86">
        <f t="shared" si="81"/>
        <v>0</v>
      </c>
      <c r="AD48" s="87">
        <f t="shared" si="82"/>
        <v>0</v>
      </c>
      <c r="AE48" s="88"/>
      <c r="AF48" s="86">
        <f t="shared" si="83"/>
        <v>0</v>
      </c>
      <c r="AG48" s="87">
        <f t="shared" si="84"/>
        <v>0</v>
      </c>
      <c r="AH48" s="88"/>
      <c r="AI48" s="86">
        <f>N16</f>
        <v>0</v>
      </c>
      <c r="AJ48" s="87"/>
      <c r="AK48" s="88"/>
      <c r="AL48" s="82"/>
      <c r="AM48" s="80"/>
      <c r="AP48" s="21"/>
      <c r="AQ48" s="21"/>
    </row>
    <row r="49" spans="1:43" s="27" customFormat="1" ht="13.5" customHeight="1">
      <c r="A49" s="85">
        <f t="shared" si="66"/>
        <v>6</v>
      </c>
      <c r="B49" s="86">
        <f t="shared" si="68"/>
        <v>0</v>
      </c>
      <c r="C49" s="87">
        <f t="shared" si="67"/>
        <v>1</v>
      </c>
      <c r="D49" s="88"/>
      <c r="E49" s="86">
        <f t="shared" si="85"/>
        <v>0</v>
      </c>
      <c r="F49" s="87">
        <f t="shared" si="69"/>
        <v>1</v>
      </c>
      <c r="G49" s="88"/>
      <c r="H49" s="86">
        <f t="shared" si="87"/>
        <v>0</v>
      </c>
      <c r="I49" s="87">
        <f t="shared" si="70"/>
        <v>1</v>
      </c>
      <c r="J49" s="88"/>
      <c r="K49" s="86">
        <f t="shared" ref="K49:K55" si="88">N32/100*K$56</f>
        <v>0</v>
      </c>
      <c r="L49" s="87">
        <f t="shared" si="71"/>
        <v>1</v>
      </c>
      <c r="M49" s="88"/>
      <c r="N49" s="86">
        <f t="shared" si="72"/>
        <v>0</v>
      </c>
      <c r="O49" s="87">
        <f t="shared" si="73"/>
        <v>1</v>
      </c>
      <c r="P49" s="88"/>
      <c r="Q49" s="86">
        <f t="shared" si="86"/>
        <v>0</v>
      </c>
      <c r="R49" s="87">
        <f t="shared" si="74"/>
        <v>0</v>
      </c>
      <c r="S49" s="88"/>
      <c r="T49" s="86">
        <f t="shared" si="75"/>
        <v>0</v>
      </c>
      <c r="U49" s="87">
        <f t="shared" si="76"/>
        <v>0</v>
      </c>
      <c r="V49" s="88"/>
      <c r="W49" s="86">
        <f t="shared" si="77"/>
        <v>0</v>
      </c>
      <c r="X49" s="87">
        <f t="shared" si="78"/>
        <v>0</v>
      </c>
      <c r="Y49" s="88"/>
      <c r="Z49" s="86">
        <f t="shared" si="79"/>
        <v>0</v>
      </c>
      <c r="AA49" s="87">
        <f t="shared" si="80"/>
        <v>0</v>
      </c>
      <c r="AB49" s="88"/>
      <c r="AC49" s="86">
        <f t="shared" si="81"/>
        <v>0</v>
      </c>
      <c r="AD49" s="87">
        <f t="shared" si="82"/>
        <v>0</v>
      </c>
      <c r="AE49" s="88"/>
      <c r="AF49" s="86">
        <f t="shared" si="83"/>
        <v>0</v>
      </c>
      <c r="AG49" s="87">
        <f t="shared" si="84"/>
        <v>0</v>
      </c>
      <c r="AH49" s="88"/>
      <c r="AI49" s="86">
        <f>Q16</f>
        <v>0</v>
      </c>
      <c r="AJ49" s="87"/>
      <c r="AK49" s="88"/>
      <c r="AL49" s="82"/>
      <c r="AM49" s="80"/>
      <c r="AP49" s="28"/>
      <c r="AQ49" s="28"/>
    </row>
    <row r="50" spans="1:43" s="27" customFormat="1" ht="13.5" customHeight="1">
      <c r="A50" s="85">
        <f t="shared" si="66"/>
        <v>7</v>
      </c>
      <c r="B50" s="86">
        <f t="shared" si="68"/>
        <v>0</v>
      </c>
      <c r="C50" s="87">
        <f t="shared" si="67"/>
        <v>1</v>
      </c>
      <c r="D50" s="88"/>
      <c r="E50" s="86">
        <f t="shared" si="85"/>
        <v>0</v>
      </c>
      <c r="F50" s="87">
        <f t="shared" si="69"/>
        <v>1</v>
      </c>
      <c r="G50" s="88"/>
      <c r="H50" s="86">
        <f t="shared" si="87"/>
        <v>0</v>
      </c>
      <c r="I50" s="87">
        <f t="shared" si="70"/>
        <v>1</v>
      </c>
      <c r="J50" s="88"/>
      <c r="K50" s="86">
        <f t="shared" si="88"/>
        <v>0</v>
      </c>
      <c r="L50" s="87">
        <f t="shared" si="71"/>
        <v>1</v>
      </c>
      <c r="M50" s="88"/>
      <c r="N50" s="86">
        <f t="shared" ref="N50:N55" si="89">Q33/100*N$56</f>
        <v>0</v>
      </c>
      <c r="O50" s="87">
        <f t="shared" si="73"/>
        <v>1</v>
      </c>
      <c r="P50" s="88"/>
      <c r="Q50" s="86">
        <f t="shared" si="86"/>
        <v>0</v>
      </c>
      <c r="R50" s="87">
        <f t="shared" si="74"/>
        <v>1</v>
      </c>
      <c r="S50" s="88"/>
      <c r="T50" s="86">
        <f t="shared" si="75"/>
        <v>0</v>
      </c>
      <c r="U50" s="87">
        <f t="shared" si="76"/>
        <v>0</v>
      </c>
      <c r="V50" s="88"/>
      <c r="W50" s="86">
        <f t="shared" si="77"/>
        <v>0</v>
      </c>
      <c r="X50" s="87">
        <f t="shared" si="78"/>
        <v>0</v>
      </c>
      <c r="Y50" s="88"/>
      <c r="Z50" s="86">
        <f t="shared" si="79"/>
        <v>0</v>
      </c>
      <c r="AA50" s="87">
        <f t="shared" si="80"/>
        <v>0</v>
      </c>
      <c r="AB50" s="88"/>
      <c r="AC50" s="86">
        <f t="shared" si="81"/>
        <v>0</v>
      </c>
      <c r="AD50" s="87">
        <f t="shared" si="82"/>
        <v>0</v>
      </c>
      <c r="AE50" s="88"/>
      <c r="AF50" s="86">
        <f t="shared" si="83"/>
        <v>0</v>
      </c>
      <c r="AG50" s="87">
        <f t="shared" si="84"/>
        <v>0</v>
      </c>
      <c r="AH50" s="88"/>
      <c r="AI50" s="86">
        <f>T16</f>
        <v>0</v>
      </c>
      <c r="AJ50" s="87"/>
      <c r="AK50" s="88"/>
      <c r="AL50" s="82"/>
      <c r="AM50" s="80"/>
      <c r="AP50" s="28"/>
      <c r="AQ50" s="28"/>
    </row>
    <row r="51" spans="1:43" s="27" customFormat="1" ht="13.5" customHeight="1">
      <c r="A51" s="85">
        <f t="shared" si="66"/>
        <v>8</v>
      </c>
      <c r="B51" s="86">
        <f t="shared" si="68"/>
        <v>0</v>
      </c>
      <c r="C51" s="87">
        <f t="shared" si="67"/>
        <v>1</v>
      </c>
      <c r="D51" s="88"/>
      <c r="E51" s="86">
        <f t="shared" si="85"/>
        <v>0</v>
      </c>
      <c r="F51" s="87">
        <f t="shared" si="69"/>
        <v>1</v>
      </c>
      <c r="G51" s="88"/>
      <c r="H51" s="86">
        <f t="shared" si="87"/>
        <v>0</v>
      </c>
      <c r="I51" s="87">
        <f t="shared" si="70"/>
        <v>1</v>
      </c>
      <c r="J51" s="88"/>
      <c r="K51" s="86">
        <f t="shared" si="88"/>
        <v>0</v>
      </c>
      <c r="L51" s="87">
        <f t="shared" si="71"/>
        <v>1</v>
      </c>
      <c r="M51" s="88"/>
      <c r="N51" s="86">
        <f t="shared" si="89"/>
        <v>0</v>
      </c>
      <c r="O51" s="87">
        <f t="shared" si="73"/>
        <v>1</v>
      </c>
      <c r="P51" s="88"/>
      <c r="Q51" s="86">
        <f>T34/100*Q$56</f>
        <v>0</v>
      </c>
      <c r="R51" s="87">
        <f t="shared" si="74"/>
        <v>1</v>
      </c>
      <c r="S51" s="88"/>
      <c r="T51" s="86">
        <f t="shared" si="75"/>
        <v>0</v>
      </c>
      <c r="U51" s="87">
        <f t="shared" si="76"/>
        <v>1</v>
      </c>
      <c r="V51" s="88"/>
      <c r="W51" s="86">
        <f t="shared" si="77"/>
        <v>0</v>
      </c>
      <c r="X51" s="87">
        <f t="shared" si="78"/>
        <v>0</v>
      </c>
      <c r="Y51" s="88"/>
      <c r="Z51" s="86">
        <f t="shared" si="79"/>
        <v>0</v>
      </c>
      <c r="AA51" s="87">
        <f t="shared" si="80"/>
        <v>0</v>
      </c>
      <c r="AB51" s="88"/>
      <c r="AC51" s="86">
        <f t="shared" si="81"/>
        <v>0</v>
      </c>
      <c r="AD51" s="87">
        <f t="shared" si="82"/>
        <v>0</v>
      </c>
      <c r="AE51" s="88"/>
      <c r="AF51" s="86">
        <f t="shared" si="83"/>
        <v>0</v>
      </c>
      <c r="AG51" s="87">
        <f t="shared" si="84"/>
        <v>0</v>
      </c>
      <c r="AH51" s="88"/>
      <c r="AI51" s="86">
        <f>W16</f>
        <v>0</v>
      </c>
      <c r="AJ51" s="87"/>
      <c r="AK51" s="88"/>
      <c r="AL51" s="82"/>
      <c r="AM51" s="80"/>
      <c r="AP51" s="28"/>
      <c r="AQ51" s="28"/>
    </row>
    <row r="52" spans="1:43" s="27" customFormat="1" ht="13.5" customHeight="1">
      <c r="A52" s="85">
        <f t="shared" si="66"/>
        <v>9</v>
      </c>
      <c r="B52" s="86">
        <f t="shared" si="68"/>
        <v>0</v>
      </c>
      <c r="C52" s="87">
        <f t="shared" si="67"/>
        <v>1</v>
      </c>
      <c r="D52" s="88"/>
      <c r="E52" s="86">
        <f t="shared" si="85"/>
        <v>0</v>
      </c>
      <c r="F52" s="87">
        <f t="shared" si="69"/>
        <v>1</v>
      </c>
      <c r="G52" s="88"/>
      <c r="H52" s="86">
        <f t="shared" si="87"/>
        <v>0</v>
      </c>
      <c r="I52" s="87">
        <f t="shared" si="70"/>
        <v>1</v>
      </c>
      <c r="J52" s="88"/>
      <c r="K52" s="86">
        <f t="shared" si="88"/>
        <v>0</v>
      </c>
      <c r="L52" s="87">
        <f t="shared" si="71"/>
        <v>1</v>
      </c>
      <c r="M52" s="88"/>
      <c r="N52" s="86">
        <f t="shared" si="89"/>
        <v>0</v>
      </c>
      <c r="O52" s="87">
        <f t="shared" si="73"/>
        <v>1</v>
      </c>
      <c r="P52" s="88"/>
      <c r="Q52" s="86">
        <f>T35/100*Q$56</f>
        <v>0</v>
      </c>
      <c r="R52" s="87">
        <f t="shared" si="74"/>
        <v>1</v>
      </c>
      <c r="S52" s="88"/>
      <c r="T52" s="86">
        <f>W35/100*T$56</f>
        <v>0</v>
      </c>
      <c r="U52" s="87">
        <f t="shared" si="76"/>
        <v>1</v>
      </c>
      <c r="V52" s="88"/>
      <c r="W52" s="86">
        <f t="shared" si="77"/>
        <v>0</v>
      </c>
      <c r="X52" s="87">
        <f t="shared" si="78"/>
        <v>1</v>
      </c>
      <c r="Y52" s="88"/>
      <c r="Z52" s="86">
        <f t="shared" si="79"/>
        <v>0</v>
      </c>
      <c r="AA52" s="87">
        <f t="shared" si="80"/>
        <v>0</v>
      </c>
      <c r="AB52" s="88"/>
      <c r="AC52" s="86">
        <f t="shared" si="81"/>
        <v>0</v>
      </c>
      <c r="AD52" s="87">
        <f t="shared" si="82"/>
        <v>0</v>
      </c>
      <c r="AE52" s="88"/>
      <c r="AF52" s="86">
        <f t="shared" si="83"/>
        <v>0</v>
      </c>
      <c r="AG52" s="87">
        <f t="shared" si="84"/>
        <v>0</v>
      </c>
      <c r="AH52" s="88"/>
      <c r="AI52" s="86">
        <f>Z16</f>
        <v>0</v>
      </c>
      <c r="AJ52" s="87"/>
      <c r="AK52" s="88"/>
      <c r="AL52" s="82"/>
      <c r="AM52" s="80"/>
      <c r="AP52" s="28"/>
      <c r="AQ52" s="28"/>
    </row>
    <row r="53" spans="1:43" s="27" customFormat="1" ht="13.5" customHeight="1">
      <c r="A53" s="85">
        <f t="shared" si="66"/>
        <v>10</v>
      </c>
      <c r="B53" s="86">
        <f t="shared" si="68"/>
        <v>0</v>
      </c>
      <c r="C53" s="87">
        <f t="shared" si="67"/>
        <v>1</v>
      </c>
      <c r="D53" s="88"/>
      <c r="E53" s="86">
        <f t="shared" si="85"/>
        <v>0</v>
      </c>
      <c r="F53" s="87">
        <f t="shared" si="69"/>
        <v>1</v>
      </c>
      <c r="G53" s="88"/>
      <c r="H53" s="86">
        <f t="shared" si="87"/>
        <v>0</v>
      </c>
      <c r="I53" s="87">
        <f t="shared" si="70"/>
        <v>1</v>
      </c>
      <c r="J53" s="88"/>
      <c r="K53" s="86">
        <f t="shared" si="88"/>
        <v>0</v>
      </c>
      <c r="L53" s="87">
        <f t="shared" si="71"/>
        <v>1</v>
      </c>
      <c r="M53" s="88"/>
      <c r="N53" s="86">
        <f t="shared" si="89"/>
        <v>0</v>
      </c>
      <c r="O53" s="87">
        <f t="shared" si="73"/>
        <v>1</v>
      </c>
      <c r="P53" s="88"/>
      <c r="Q53" s="86">
        <f>T36/100*Q$56</f>
        <v>0</v>
      </c>
      <c r="R53" s="87">
        <f t="shared" si="74"/>
        <v>1</v>
      </c>
      <c r="S53" s="88"/>
      <c r="T53" s="86">
        <f>W36/100*T$56</f>
        <v>0</v>
      </c>
      <c r="U53" s="87">
        <f t="shared" si="76"/>
        <v>1</v>
      </c>
      <c r="V53" s="88"/>
      <c r="W53" s="86">
        <f>Z36/100*W$56</f>
        <v>0</v>
      </c>
      <c r="X53" s="87">
        <f t="shared" si="78"/>
        <v>1</v>
      </c>
      <c r="Y53" s="88"/>
      <c r="Z53" s="86">
        <f t="shared" si="79"/>
        <v>0</v>
      </c>
      <c r="AA53" s="87">
        <f t="shared" si="80"/>
        <v>1</v>
      </c>
      <c r="AB53" s="88"/>
      <c r="AC53" s="86">
        <f t="shared" si="81"/>
        <v>0</v>
      </c>
      <c r="AD53" s="87">
        <f t="shared" si="82"/>
        <v>0</v>
      </c>
      <c r="AE53" s="88"/>
      <c r="AF53" s="86">
        <f t="shared" si="83"/>
        <v>0</v>
      </c>
      <c r="AG53" s="87">
        <f t="shared" si="84"/>
        <v>0</v>
      </c>
      <c r="AH53" s="88"/>
      <c r="AI53" s="86">
        <f>AC16</f>
        <v>0</v>
      </c>
      <c r="AJ53" s="87"/>
      <c r="AK53" s="88"/>
      <c r="AL53" s="82"/>
      <c r="AM53" s="80"/>
      <c r="AP53" s="28"/>
      <c r="AQ53" s="28"/>
    </row>
    <row r="54" spans="1:43" s="27" customFormat="1" ht="13.5" customHeight="1">
      <c r="A54" s="85">
        <f t="shared" si="66"/>
        <v>11</v>
      </c>
      <c r="B54" s="86">
        <f t="shared" si="68"/>
        <v>0</v>
      </c>
      <c r="C54" s="87">
        <f t="shared" si="67"/>
        <v>1</v>
      </c>
      <c r="D54" s="88"/>
      <c r="E54" s="86">
        <f t="shared" si="85"/>
        <v>0</v>
      </c>
      <c r="F54" s="87">
        <f t="shared" si="69"/>
        <v>1</v>
      </c>
      <c r="G54" s="88"/>
      <c r="H54" s="86">
        <f t="shared" si="87"/>
        <v>0</v>
      </c>
      <c r="I54" s="87">
        <f t="shared" si="70"/>
        <v>1</v>
      </c>
      <c r="J54" s="88"/>
      <c r="K54" s="86">
        <f t="shared" si="88"/>
        <v>0</v>
      </c>
      <c r="L54" s="87">
        <f t="shared" si="71"/>
        <v>1</v>
      </c>
      <c r="M54" s="88"/>
      <c r="N54" s="86">
        <f t="shared" si="89"/>
        <v>0</v>
      </c>
      <c r="O54" s="87">
        <f t="shared" si="73"/>
        <v>1</v>
      </c>
      <c r="P54" s="88"/>
      <c r="Q54" s="86">
        <f>T37/100*Q$56</f>
        <v>0</v>
      </c>
      <c r="R54" s="87">
        <f t="shared" si="74"/>
        <v>1</v>
      </c>
      <c r="S54" s="88"/>
      <c r="T54" s="86">
        <f>W37/100*T$56</f>
        <v>0</v>
      </c>
      <c r="U54" s="87">
        <f t="shared" si="76"/>
        <v>1</v>
      </c>
      <c r="V54" s="88"/>
      <c r="W54" s="86">
        <f>Z37/100*W$56</f>
        <v>0</v>
      </c>
      <c r="X54" s="87">
        <f t="shared" si="78"/>
        <v>1</v>
      </c>
      <c r="Y54" s="88"/>
      <c r="Z54" s="86">
        <f>AC37/100*Z$56</f>
        <v>0</v>
      </c>
      <c r="AA54" s="87">
        <f t="shared" si="80"/>
        <v>1</v>
      </c>
      <c r="AB54" s="88"/>
      <c r="AC54" s="86">
        <f t="shared" si="81"/>
        <v>0</v>
      </c>
      <c r="AD54" s="87">
        <f t="shared" si="82"/>
        <v>1</v>
      </c>
      <c r="AE54" s="88"/>
      <c r="AF54" s="86">
        <f t="shared" si="83"/>
        <v>0</v>
      </c>
      <c r="AG54" s="87">
        <f t="shared" si="84"/>
        <v>0</v>
      </c>
      <c r="AH54" s="88"/>
      <c r="AI54" s="86">
        <f>AF16</f>
        <v>0</v>
      </c>
      <c r="AJ54" s="87"/>
      <c r="AK54" s="88"/>
      <c r="AL54" s="82"/>
      <c r="AM54" s="80"/>
      <c r="AP54" s="28"/>
      <c r="AQ54" s="28"/>
    </row>
    <row r="55" spans="1:43" s="27" customFormat="1" ht="13.5" customHeight="1">
      <c r="A55" s="85">
        <f t="shared" si="66"/>
        <v>12</v>
      </c>
      <c r="B55" s="86">
        <f t="shared" si="68"/>
        <v>0</v>
      </c>
      <c r="C55" s="87">
        <f t="shared" si="67"/>
        <v>1</v>
      </c>
      <c r="D55" s="88"/>
      <c r="E55" s="86">
        <f t="shared" si="85"/>
        <v>0</v>
      </c>
      <c r="F55" s="87">
        <f t="shared" si="69"/>
        <v>1</v>
      </c>
      <c r="G55" s="88"/>
      <c r="H55" s="86">
        <f t="shared" si="87"/>
        <v>0</v>
      </c>
      <c r="I55" s="87">
        <f t="shared" si="70"/>
        <v>1</v>
      </c>
      <c r="J55" s="88"/>
      <c r="K55" s="86">
        <f t="shared" si="88"/>
        <v>0</v>
      </c>
      <c r="L55" s="87">
        <f t="shared" si="71"/>
        <v>1</v>
      </c>
      <c r="M55" s="88"/>
      <c r="N55" s="86">
        <f t="shared" si="89"/>
        <v>0</v>
      </c>
      <c r="O55" s="87">
        <f t="shared" si="73"/>
        <v>1</v>
      </c>
      <c r="P55" s="88"/>
      <c r="Q55" s="86">
        <f>T38/100*Q$56</f>
        <v>0</v>
      </c>
      <c r="R55" s="87">
        <f t="shared" si="74"/>
        <v>1</v>
      </c>
      <c r="S55" s="88"/>
      <c r="T55" s="86">
        <f>W38/100*T$56</f>
        <v>0</v>
      </c>
      <c r="U55" s="87">
        <f t="shared" si="76"/>
        <v>1</v>
      </c>
      <c r="V55" s="88"/>
      <c r="W55" s="86">
        <f>Z38/100*W$56</f>
        <v>0</v>
      </c>
      <c r="X55" s="87">
        <f t="shared" si="78"/>
        <v>1</v>
      </c>
      <c r="Y55" s="88"/>
      <c r="Z55" s="86">
        <f>AC38/100*Z$56</f>
        <v>0</v>
      </c>
      <c r="AA55" s="87">
        <f t="shared" si="80"/>
        <v>1</v>
      </c>
      <c r="AB55" s="88"/>
      <c r="AC55" s="86">
        <f>AF38/100*AC$56</f>
        <v>0</v>
      </c>
      <c r="AD55" s="87">
        <f t="shared" si="82"/>
        <v>1</v>
      </c>
      <c r="AE55" s="88"/>
      <c r="AF55" s="86">
        <f>IFERROR(IF(AG55=0,0,$AI55-AC55-Z55-W55-T55-Q55-N55-K55-H55-E55-B55),0)</f>
        <v>0</v>
      </c>
      <c r="AG55" s="87">
        <f t="shared" si="84"/>
        <v>1</v>
      </c>
      <c r="AH55" s="88"/>
      <c r="AI55" s="86">
        <f>AI16</f>
        <v>0</v>
      </c>
      <c r="AJ55" s="87"/>
      <c r="AK55" s="88"/>
      <c r="AL55" s="82"/>
      <c r="AM55" s="80"/>
      <c r="AP55" s="28"/>
      <c r="AQ55" s="28"/>
    </row>
    <row r="56" spans="1:43" s="24" customFormat="1" ht="18" customHeight="1">
      <c r="A56" s="60" t="s">
        <v>0</v>
      </c>
      <c r="B56" s="86">
        <f>IFERROR(B45*100/E28,0)</f>
        <v>0</v>
      </c>
      <c r="C56" s="87"/>
      <c r="D56" s="88"/>
      <c r="E56" s="86">
        <f>IFERROR(E46*100/H29,0)</f>
        <v>0</v>
      </c>
      <c r="F56" s="87"/>
      <c r="G56" s="88"/>
      <c r="H56" s="86">
        <f>IFERROR(H47*100/K30,0)</f>
        <v>0</v>
      </c>
      <c r="I56" s="87"/>
      <c r="J56" s="88"/>
      <c r="K56" s="86">
        <f>IFERROR(K48*100/N31,0)</f>
        <v>0</v>
      </c>
      <c r="L56" s="87"/>
      <c r="M56" s="88"/>
      <c r="N56" s="86">
        <f>IFERROR(N49*100/Q32,0)</f>
        <v>0</v>
      </c>
      <c r="O56" s="87"/>
      <c r="P56" s="88"/>
      <c r="Q56" s="86">
        <f>IFERROR(Q50*100/T33,0)</f>
        <v>0</v>
      </c>
      <c r="R56" s="87"/>
      <c r="S56" s="88"/>
      <c r="T56" s="86">
        <f>IFERROR(T51*100/W34,0)</f>
        <v>0</v>
      </c>
      <c r="U56" s="87"/>
      <c r="V56" s="88"/>
      <c r="W56" s="86">
        <f>IFERROR(W52*100/Z35,0)</f>
        <v>0</v>
      </c>
      <c r="X56" s="87"/>
      <c r="Y56" s="88"/>
      <c r="Z56" s="86">
        <f>IFERROR(Z53*100/AC36,0)</f>
        <v>0</v>
      </c>
      <c r="AA56" s="87"/>
      <c r="AB56" s="88"/>
      <c r="AC56" s="86">
        <f>IFERROR(AC54*100/AF37,0)</f>
        <v>0</v>
      </c>
      <c r="AD56" s="87"/>
      <c r="AE56" s="88"/>
      <c r="AF56" s="86">
        <f>IFERROR(AF54*100/AI38,0)</f>
        <v>0</v>
      </c>
      <c r="AG56" s="87"/>
      <c r="AH56" s="88"/>
      <c r="AI56" s="86">
        <f t="shared" ref="AI56" si="90">SUM(AI45:AI55)</f>
        <v>0</v>
      </c>
      <c r="AJ56" s="87"/>
      <c r="AK56" s="88"/>
      <c r="AL56" s="82"/>
      <c r="AM56" s="80"/>
      <c r="AP56" s="21"/>
      <c r="AQ56" s="21"/>
    </row>
    <row r="57" spans="1:43" s="24" customFormat="1" ht="18" customHeight="1" thickBot="1">
      <c r="A57" s="94" t="s">
        <v>43</v>
      </c>
      <c r="B57" s="95">
        <f>IFERROR(B56/$AI$56,0)</f>
        <v>0</v>
      </c>
      <c r="C57" s="96">
        <f>IF(SUM(G27:G38)&lt;100,B56,0)</f>
        <v>0</v>
      </c>
      <c r="D57" s="97"/>
      <c r="E57" s="95">
        <f>IFERROR(E56/$AI$56,0)</f>
        <v>0</v>
      </c>
      <c r="F57" s="96">
        <f>IF(SUM(J27:J38)&lt;100,E56,0)</f>
        <v>0</v>
      </c>
      <c r="G57" s="97"/>
      <c r="H57" s="95">
        <f>IFERROR(H56/$AI$56,0)</f>
        <v>0</v>
      </c>
      <c r="I57" s="96">
        <f>IF(SUM(M27:M38)&lt;100,H56,0)</f>
        <v>0</v>
      </c>
      <c r="J57" s="97"/>
      <c r="K57" s="95">
        <f>IFERROR(K56/$AI$56,0)</f>
        <v>0</v>
      </c>
      <c r="L57" s="96">
        <f>IF(SUM(P27:P38)&lt;100,K56,0)</f>
        <v>0</v>
      </c>
      <c r="M57" s="97">
        <f>IF(L57&gt;0,1,0)</f>
        <v>0</v>
      </c>
      <c r="N57" s="95">
        <f>IFERROR(N56/$AI$56,0)</f>
        <v>0</v>
      </c>
      <c r="O57" s="96">
        <f>IF(SUM(S27:S38)&lt;100,N56,0)</f>
        <v>0</v>
      </c>
      <c r="P57" s="97"/>
      <c r="Q57" s="95">
        <f>IFERROR(Q56/$AI$56,0)</f>
        <v>0</v>
      </c>
      <c r="R57" s="96">
        <f>IF(SUM(V27:V38)&lt;100,Q56,0)</f>
        <v>0</v>
      </c>
      <c r="S57" s="97"/>
      <c r="T57" s="95">
        <f>IFERROR(T56/$AI$56,0)</f>
        <v>0</v>
      </c>
      <c r="U57" s="96">
        <f>IF(SUM(Y27:Y38)&lt;100,T56,0)</f>
        <v>0</v>
      </c>
      <c r="V57" s="97"/>
      <c r="W57" s="95">
        <f>IFERROR(W56/$AI$56,0)</f>
        <v>0</v>
      </c>
      <c r="X57" s="96">
        <f>IF(SUM(AB27:AB38)&lt;100,W56,0)</f>
        <v>0</v>
      </c>
      <c r="Y57" s="97"/>
      <c r="Z57" s="95">
        <f>IFERROR(Z56/$AI$56,0)</f>
        <v>0</v>
      </c>
      <c r="AA57" s="96">
        <f>IF(SUM(AE27:AE38)&lt;100,Z56,0)</f>
        <v>0</v>
      </c>
      <c r="AB57" s="97"/>
      <c r="AC57" s="95">
        <f>IFERROR(AC56/$AI$56,0)</f>
        <v>0</v>
      </c>
      <c r="AD57" s="96">
        <f>IF(SUM(AH27:AH38)&lt;100,AC56,0)</f>
        <v>0</v>
      </c>
      <c r="AE57" s="97"/>
      <c r="AF57" s="95">
        <f>IFERROR(AF56/$AI$56,0)</f>
        <v>0</v>
      </c>
      <c r="AG57" s="96">
        <f>IF(SUM(AK27:AK38)&lt;100,AF56,0)</f>
        <v>0</v>
      </c>
      <c r="AH57" s="97"/>
      <c r="AI57" s="95">
        <f>IFERROR(AI56/$AI$56,0)</f>
        <v>0</v>
      </c>
      <c r="AJ57" s="47"/>
      <c r="AK57" s="47"/>
      <c r="AL57" s="82"/>
      <c r="AM57" s="80"/>
      <c r="AP57" s="21"/>
      <c r="AQ57" s="21"/>
    </row>
    <row r="58" spans="1:43" s="24" customFormat="1" ht="18.75" customHeight="1" thickTop="1">
      <c r="A58" s="181" t="s">
        <v>44</v>
      </c>
      <c r="B58" s="183" t="e">
        <f>(B43*C57+E43*F57+H43*I57+K43*L57+N43*O57+Q43*R57+T43*U57+W43*X57+Z43*AA57+AC43*AD57+AF43*AG57)/AI56</f>
        <v>#DIV/0!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4"/>
      <c r="AJ58" s="98"/>
      <c r="AK58" s="47"/>
      <c r="AL58" s="82"/>
      <c r="AM58" s="80"/>
      <c r="AP58" s="21"/>
      <c r="AQ58" s="21"/>
    </row>
    <row r="59" spans="1:43" s="27" customFormat="1" ht="18.75" customHeight="1" thickBot="1">
      <c r="A59" s="182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6"/>
      <c r="AJ59" s="99"/>
      <c r="AK59" s="52"/>
      <c r="AL59" s="100"/>
      <c r="AM59" s="101"/>
      <c r="AP59" s="28"/>
      <c r="AQ59" s="28"/>
    </row>
    <row r="60" spans="1:43" s="24" customFormat="1" ht="11.25" customHeight="1" thickTop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P60" s="21"/>
      <c r="AQ60" s="21"/>
    </row>
    <row r="61" spans="1:43" s="24" customFormat="1" ht="11.2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P61" s="21"/>
      <c r="AQ61" s="21"/>
    </row>
    <row r="62" spans="1:43" s="24" customFormat="1" ht="11.2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P62" s="21"/>
      <c r="AQ62" s="21"/>
    </row>
    <row r="63" spans="1:43" s="24" customFormat="1" ht="11.2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P63" s="21"/>
      <c r="AQ63" s="21"/>
    </row>
    <row r="64" spans="1:43" ht="13.9" customHeight="1"/>
    <row r="65" ht="13.9" customHeight="1"/>
    <row r="66" ht="12.95" customHeight="1"/>
    <row r="67" ht="12.95" customHeight="1"/>
    <row r="68" ht="12.95" customHeight="1"/>
    <row r="69" ht="12.95" customHeight="1"/>
  </sheetData>
  <sheetProtection sheet="1" selectLockedCells="1"/>
  <mergeCells count="24">
    <mergeCell ref="AL20:AM20"/>
    <mergeCell ref="A58:A59"/>
    <mergeCell ref="B58:AI59"/>
    <mergeCell ref="A4:N4"/>
    <mergeCell ref="Q4:AM4"/>
    <mergeCell ref="B8:E8"/>
    <mergeCell ref="A14:AM14"/>
    <mergeCell ref="AC12:AI12"/>
    <mergeCell ref="Z9:AC9"/>
    <mergeCell ref="B12:N12"/>
    <mergeCell ref="Z6:AL6"/>
    <mergeCell ref="Z7:AL7"/>
    <mergeCell ref="Z8:AL8"/>
    <mergeCell ref="B11:N11"/>
    <mergeCell ref="B10:E10"/>
    <mergeCell ref="K10:N10"/>
    <mergeCell ref="A1:AM1"/>
    <mergeCell ref="A2:AM2"/>
    <mergeCell ref="A3:AM3"/>
    <mergeCell ref="Z10:AL10"/>
    <mergeCell ref="AI9:AL9"/>
    <mergeCell ref="B7:N7"/>
    <mergeCell ref="K8:N8"/>
    <mergeCell ref="B9:N9"/>
  </mergeCells>
  <conditionalFormatting sqref="AL20">
    <cfRule type="cellIs" dxfId="4" priority="4" operator="equal">
      <formula>"NO"</formula>
    </cfRule>
    <cfRule type="cellIs" dxfId="3" priority="5" operator="equal">
      <formula>"YES"</formula>
    </cfRule>
  </conditionalFormatting>
  <conditionalFormatting sqref="B23 AL20 A25:A58">
    <cfRule type="expression" dxfId="2" priority="10">
      <formula>$AC$12=0</formula>
    </cfRule>
  </conditionalFormatting>
  <conditionalFormatting sqref="Z6 B12:AL12 B11:P11 B7:AL10">
    <cfRule type="expression" dxfId="1" priority="3">
      <formula>B6=0</formula>
    </cfRule>
  </conditionalFormatting>
  <conditionalFormatting sqref="A9:N10">
    <cfRule type="expression" dxfId="0" priority="1">
      <formula>$AO$7=1</formula>
    </cfRule>
  </conditionalFormatting>
  <printOptions horizontalCentered="1"/>
  <pageMargins left="0.5" right="0.5" top="0.4" bottom="0.25" header="0.5" footer="0.5"/>
  <pageSetup scale="86" orientation="portrait" r:id="rId1"/>
  <headerFooter alignWithMargins="0">
    <oddHeader>&amp;R&amp;6Form 750-020-08b
TRAFFIC ENGINEERING
September 2020</oddHeader>
    <oddFooter>&amp;C&amp;8&amp;A&amp;R&amp;8 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Option Button 3">
              <controlPr defaultSize="0" autoFill="0" autoLine="0" autoPict="0">
                <anchor moveWithCells="1">
                  <from>
                    <xdr:col>7</xdr:col>
                    <xdr:colOff>247650</xdr:colOff>
                    <xdr:row>4</xdr:row>
                    <xdr:rowOff>0</xdr:rowOff>
                  </from>
                  <to>
                    <xdr:col>13</xdr:col>
                    <xdr:colOff>428625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Option Button 4">
              <controlPr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0</xdr:rowOff>
                  </from>
                  <to>
                    <xdr:col>7</xdr:col>
                    <xdr:colOff>219075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0FC167-4B1C-4840-9E6E-3FF1BED3F16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1F347D-E014-417D-B95E-CA98624E34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D5B1A6-B222-4793-A28A-434582D1FB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750-020-08b - Field Data </vt:lpstr>
      <vt:lpstr>Form 750-020-08b - Analysis</vt:lpstr>
      <vt:lpstr>'Form 750-020-08b - Analysis'!Print_Area</vt:lpstr>
      <vt:lpstr>'Form 750-020-08b - Field Data '!Print_Area</vt:lpstr>
    </vt:vector>
  </TitlesOfParts>
  <Company>Kittelson &amp;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Kutchinski, Stephanie</cp:lastModifiedBy>
  <cp:lastPrinted>2020-08-26T03:13:09Z</cp:lastPrinted>
  <dcterms:created xsi:type="dcterms:W3CDTF">2014-01-30T20:58:34Z</dcterms:created>
  <dcterms:modified xsi:type="dcterms:W3CDTF">2020-09-02T17:13:33Z</dcterms:modified>
</cp:coreProperties>
</file>