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93C6FFAC-C960-4DB2-8589-645A99E2C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pter 14 Form 750-020-20" sheetId="1" r:id="rId1"/>
  </sheets>
  <definedNames>
    <definedName name="_xlnm.Print_Area" localSheetId="0">'Chapter 14 Form 750-020-20'!$A$1:$K$52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" l="1"/>
  <c r="J35" i="1" s="1"/>
  <c r="J27" i="1"/>
  <c r="J28" i="1"/>
  <c r="J29" i="1"/>
  <c r="J30" i="1"/>
  <c r="J26" i="1"/>
  <c r="J19" i="1"/>
  <c r="J20" i="1"/>
  <c r="J21" i="1"/>
  <c r="J22" i="1"/>
  <c r="J18" i="1"/>
  <c r="J8" i="1"/>
  <c r="J9" i="1"/>
  <c r="J10" i="1"/>
  <c r="J11" i="1"/>
  <c r="J12" i="1"/>
  <c r="J13" i="1"/>
  <c r="J14" i="1"/>
  <c r="J7" i="1"/>
  <c r="J23" i="1" l="1"/>
  <c r="J31" i="1"/>
  <c r="J15" i="1"/>
  <c r="S12" i="1"/>
  <c r="S13" i="1"/>
  <c r="S14" i="1"/>
  <c r="S11" i="1"/>
  <c r="M12" i="1"/>
  <c r="M13" i="1"/>
  <c r="M14" i="1"/>
  <c r="M11" i="1"/>
  <c r="O12" i="1"/>
  <c r="O13" i="1"/>
  <c r="O14" i="1"/>
  <c r="O11" i="1"/>
  <c r="Q12" i="1"/>
  <c r="Q13" i="1"/>
  <c r="Q14" i="1"/>
  <c r="Q11" i="1"/>
  <c r="Q7" i="1"/>
  <c r="Q8" i="1"/>
  <c r="Q9" i="1"/>
  <c r="Q6" i="1"/>
  <c r="O19" i="1"/>
  <c r="O20" i="1"/>
  <c r="O21" i="1"/>
  <c r="O22" i="1"/>
  <c r="O18" i="1"/>
  <c r="Q19" i="1"/>
  <c r="Q20" i="1"/>
  <c r="Q21" i="1"/>
  <c r="Q18" i="1"/>
  <c r="Q27" i="1"/>
  <c r="Q28" i="1"/>
  <c r="Q29" i="1"/>
  <c r="Q26" i="1"/>
  <c r="J37" i="1" l="1"/>
  <c r="J39" i="1" s="1"/>
</calcChain>
</file>

<file path=xl/sharedStrings.xml><?xml version="1.0" encoding="utf-8"?>
<sst xmlns="http://schemas.openxmlformats.org/spreadsheetml/2006/main" count="142" uniqueCount="141">
  <si>
    <t>Classification Factor</t>
  </si>
  <si>
    <t>Number of Lanes</t>
  </si>
  <si>
    <t>Median Openings/mile</t>
  </si>
  <si>
    <t>Vertical Grades (%)</t>
  </si>
  <si>
    <t>Parking</t>
  </si>
  <si>
    <t>Driveways and Entrances/mile</t>
  </si>
  <si>
    <t>Operational Factors</t>
  </si>
  <si>
    <t>Signalized Intersections (%)</t>
  </si>
  <si>
    <t>Left Turn Lane</t>
  </si>
  <si>
    <t>Feet</t>
  </si>
  <si>
    <t>Meter</t>
  </si>
  <si>
    <t>Environmental Factors</t>
  </si>
  <si>
    <t xml:space="preserve">Collision Factors </t>
  </si>
  <si>
    <t>&lt;1</t>
  </si>
  <si>
    <t>Night-to-Day Collision Ratio</t>
  </si>
  <si>
    <t>Area Classification</t>
  </si>
  <si>
    <t>Ambient (off Roadway) Lighting</t>
  </si>
  <si>
    <t>Raised Curb Median</t>
  </si>
  <si>
    <t>nil</t>
  </si>
  <si>
    <t>nil to 30</t>
  </si>
  <si>
    <t>30 to 60</t>
  </si>
  <si>
    <t>60 to 90</t>
  </si>
  <si>
    <t>&gt;90</t>
  </si>
  <si>
    <t>Rural</t>
  </si>
  <si>
    <t>Industrial</t>
  </si>
  <si>
    <t>Residential</t>
  </si>
  <si>
    <t>Commercial</t>
  </si>
  <si>
    <t>Downtown</t>
  </si>
  <si>
    <t>Nil</t>
  </si>
  <si>
    <t>Sparse</t>
  </si>
  <si>
    <t>Moderate</t>
  </si>
  <si>
    <t>Distracting</t>
  </si>
  <si>
    <t>Intense</t>
  </si>
  <si>
    <t>None</t>
  </si>
  <si>
    <t>Continuous</t>
  </si>
  <si>
    <t>At Most Intersections (51% to 99%)</t>
  </si>
  <si>
    <t>1.0 to 1.2</t>
  </si>
  <si>
    <t>1.2 to 1.5</t>
  </si>
  <si>
    <t>1.5 to 2.0</t>
  </si>
  <si>
    <t>Subtotal Environmental Factors</t>
  </si>
  <si>
    <t>Subtotal Collision Factors</t>
  </si>
  <si>
    <t>Lane Width (ft.)</t>
  </si>
  <si>
    <t>Horizontal Curve Radius (ft.)</t>
  </si>
  <si>
    <t>Sight Distance (ft.)</t>
  </si>
  <si>
    <t>Median Width (ft.)</t>
  </si>
  <si>
    <t>At All Intersections (100%)</t>
  </si>
  <si>
    <t>G + O + E + A = Total Warranting Points</t>
  </si>
  <si>
    <t xml:space="preserve">Warranting Condition </t>
  </si>
  <si>
    <t>D</t>
  </si>
  <si>
    <t>A</t>
  </si>
  <si>
    <t>E</t>
  </si>
  <si>
    <t>O</t>
  </si>
  <si>
    <t>G</t>
  </si>
  <si>
    <t>80 to 100</t>
  </si>
  <si>
    <t>70 to 80</t>
  </si>
  <si>
    <t>60 to 70</t>
  </si>
  <si>
    <t>50 to 60</t>
  </si>
  <si>
    <t>0 to 50</t>
  </si>
  <si>
    <t>All Major Intersections or 1-way</t>
  </si>
  <si>
    <t>Substantial Number of Major Intersections</t>
  </si>
  <si>
    <t>Most Major Intersections</t>
  </si>
  <si>
    <t>Half of the Intersections</t>
  </si>
  <si>
    <t>Km</t>
  </si>
  <si>
    <t>Miles</t>
  </si>
  <si>
    <t>Prohibited</t>
  </si>
  <si>
    <t>Loading</t>
  </si>
  <si>
    <t>Off Peak</t>
  </si>
  <si>
    <t>One Side</t>
  </si>
  <si>
    <t>Both Sides</t>
  </si>
  <si>
    <t>&gt;11.8</t>
  </si>
  <si>
    <t>11.2 to 11.8</t>
  </si>
  <si>
    <t>10.5 to 11.2</t>
  </si>
  <si>
    <t>9.8 to 10.5</t>
  </si>
  <si>
    <t>&lt;9.8</t>
  </si>
  <si>
    <t>&lt;4 or 1-way</t>
  </si>
  <si>
    <t>4 to 8</t>
  </si>
  <si>
    <t>&lt;3</t>
  </si>
  <si>
    <t>3 to 4</t>
  </si>
  <si>
    <t>4 to 5</t>
  </si>
  <si>
    <t>5 to 7</t>
  </si>
  <si>
    <t>&gt;7</t>
  </si>
  <si>
    <t>&gt;689</t>
  </si>
  <si>
    <t>Subtotal Geometric Factors</t>
  </si>
  <si>
    <t>Rating Factor "R"</t>
  </si>
  <si>
    <t>Weight "W"</t>
  </si>
  <si>
    <t>Enter "R" Here</t>
  </si>
  <si>
    <t>Score "R"x"W"</t>
  </si>
  <si>
    <t>&lt;32</t>
  </si>
  <si>
    <t>32 to 64</t>
  </si>
  <si>
    <t>492 to 689</t>
  </si>
  <si>
    <t>&lt;197</t>
  </si>
  <si>
    <t>197 to 295</t>
  </si>
  <si>
    <t>295 to 492</t>
  </si>
  <si>
    <t>20 to 32</t>
  </si>
  <si>
    <t>10 to 20</t>
  </si>
  <si>
    <t>0 to 4</t>
  </si>
  <si>
    <t>4 to 10</t>
  </si>
  <si>
    <t>&gt; 32</t>
  </si>
  <si>
    <t>&gt;200</t>
  </si>
  <si>
    <t>150 to 200</t>
  </si>
  <si>
    <t>100 to 150</t>
  </si>
  <si>
    <t>50 to 100</t>
  </si>
  <si>
    <t>&lt;50</t>
  </si>
  <si>
    <t>738 to 1476</t>
  </si>
  <si>
    <t>574 to 738</t>
  </si>
  <si>
    <t>&lt;574</t>
  </si>
  <si>
    <t>8 to 12</t>
  </si>
  <si>
    <t>12 to 15</t>
  </si>
  <si>
    <t>&gt;15 or No Median</t>
  </si>
  <si>
    <t>64 to 97</t>
  </si>
  <si>
    <t>97 to 129</t>
  </si>
  <si>
    <t>&gt;129</t>
  </si>
  <si>
    <t>&gt;1969</t>
  </si>
  <si>
    <t>1476 to 1969</t>
  </si>
  <si>
    <r>
      <t xml:space="preserve">&gt;2.0
</t>
    </r>
    <r>
      <rPr>
        <sz val="12"/>
        <color rgb="FFFF0000"/>
        <rFont val="Calibri"/>
        <family val="2"/>
        <scheme val="minor"/>
      </rPr>
      <t>(See Note 1)</t>
    </r>
  </si>
  <si>
    <r>
      <t>At Few Intersections (</t>
    </r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50%)
</t>
    </r>
    <r>
      <rPr>
        <sz val="12"/>
        <color rgb="FFFF0000"/>
        <rFont val="Calibri"/>
        <family val="2"/>
        <scheme val="minor"/>
      </rPr>
      <t>(See Note 7)</t>
    </r>
  </si>
  <si>
    <r>
      <t xml:space="preserve">Infrequent Number or TWTL
</t>
    </r>
    <r>
      <rPr>
        <sz val="12"/>
        <color rgb="FFFF0000"/>
        <rFont val="Calibri"/>
        <family val="2"/>
        <scheme val="minor"/>
      </rPr>
      <t>(See Notes 1 &amp; 3)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</si>
  <si>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25</t>
    </r>
  </si>
  <si>
    <r>
      <t xml:space="preserve">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>50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</si>
  <si>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>4</t>
    </r>
  </si>
  <si>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>8</t>
    </r>
  </si>
  <si>
    <r>
      <t xml:space="preserve">Geometric Factors </t>
    </r>
    <r>
      <rPr>
        <b/>
        <sz val="12"/>
        <color rgb="FFFF0000"/>
        <rFont val="Calibri"/>
        <family val="2"/>
        <scheme val="minor"/>
      </rPr>
      <t>(See Note 6)</t>
    </r>
  </si>
  <si>
    <r>
      <t xml:space="preserve">Difference </t>
    </r>
    <r>
      <rPr>
        <b/>
        <sz val="12"/>
        <color theme="1"/>
        <rFont val="Calibri"/>
        <family val="2"/>
      </rPr>
      <t>±</t>
    </r>
  </si>
  <si>
    <t>Notes:</t>
  </si>
  <si>
    <t>1 Lighting Warranted</t>
  </si>
  <si>
    <t>3 Two Way Left Turn Lane</t>
  </si>
  <si>
    <t>4 Development defined as Commercial, Industrial or Residential Buildings</t>
  </si>
  <si>
    <t>6 Worst case geometric factors for a segment of roadway shall apply</t>
  </si>
  <si>
    <t>7 Also includes isolated medians (non-continuous) between intersections</t>
  </si>
  <si>
    <t>State of Florida Department of Transportation</t>
  </si>
  <si>
    <t>LIGHTING GEOMETRIC AND OPERATIONAL FACTORS</t>
  </si>
  <si>
    <t>Item
No.</t>
  </si>
  <si>
    <r>
      <t>Percentage of Development Adjacent to 
Road (%)</t>
    </r>
    <r>
      <rPr>
        <sz val="12"/>
        <color rgb="FFFF0000"/>
        <rFont val="Calibri"/>
        <family val="2"/>
        <scheme val="minor"/>
      </rPr>
      <t xml:space="preserve"> (See Note 4)</t>
    </r>
  </si>
  <si>
    <r>
      <t>5 85</t>
    </r>
    <r>
      <rPr>
        <vertAlign val="superscript"/>
        <sz val="12"/>
        <color rgb="FFFF0000"/>
        <rFont val="Calibri"/>
        <family val="2"/>
        <scheme val="minor"/>
      </rPr>
      <t>th</t>
    </r>
    <r>
      <rPr>
        <sz val="12"/>
        <color rgb="FFFF0000"/>
        <rFont val="Calibri"/>
        <family val="2"/>
        <scheme val="minor"/>
      </rPr>
      <t xml:space="preserve"> Percentile night speed should be used if available, otherwise posted Speed Limit shall be used</t>
    </r>
  </si>
  <si>
    <t>Medium
(10 - 100)</t>
  </si>
  <si>
    <t>Low
(&lt; 10 )</t>
  </si>
  <si>
    <t>High
(&gt; 100 ped)</t>
  </si>
  <si>
    <t>2 Pedestrian and Bicycle Activity Level</t>
  </si>
  <si>
    <r>
      <t>Pedestrian and Bicycle Activity Level</t>
    </r>
    <r>
      <rPr>
        <sz val="12"/>
        <color rgb="FFFF0000"/>
        <rFont val="Calibri"/>
        <family val="2"/>
        <scheme val="minor"/>
      </rPr>
      <t xml:space="preserve"> 
(See Note 2)</t>
    </r>
  </si>
  <si>
    <r>
      <t xml:space="preserve">Operating or Posted Speed (mph) 
</t>
    </r>
    <r>
      <rPr>
        <sz val="12"/>
        <color rgb="FFFF0000"/>
        <rFont val="Calibri"/>
        <family val="2"/>
        <scheme val="minor"/>
      </rPr>
      <t>(See Note 5)</t>
    </r>
  </si>
  <si>
    <r>
      <t xml:space="preserve">Distance from Development to Roadway (ft) </t>
    </r>
    <r>
      <rPr>
        <sz val="12"/>
        <color rgb="FFFF0000"/>
        <rFont val="Calibri"/>
        <family val="2"/>
        <scheme val="minor"/>
      </rPr>
      <t>(See Note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</si>
</sst>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SWISS"/>
    </font>
    <font>
      <b/>
      <sz val="14"/>
      <name val="Arial"/>
      <family val="2"/>
    </font>
    <font>
      <sz val="10"/>
      <name val="Arial"/>
      <family val="2"/>
    </font>
    <font>
      <vertAlign val="superscript"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1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/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1" fillId="5" borderId="5" xfId="0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8" fillId="0" borderId="0" xfId="0" applyFont="1" applyBorder="1" applyAlignment="1" applyProtection="1">
      <alignment vertical="center"/>
    </xf>
    <xf numFmtId="0" fontId="11" fillId="0" borderId="10" xfId="1" applyFont="1" applyBorder="1" applyAlignment="1" applyProtection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_SIGN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3"/>
  <sheetViews>
    <sheetView showGridLines="0" tabSelected="1" view="pageBreakPreview" zoomScale="85" zoomScaleNormal="85" zoomScaleSheetLayoutView="85" zoomScalePageLayoutView="70" workbookViewId="0">
      <selection activeCell="I34" activeCellId="3" sqref="I7:I14 I18:I22 I26:I30 I34"/>
    </sheetView>
  </sheetViews>
  <sheetFormatPr defaultColWidth="8.85546875" defaultRowHeight="15.75"/>
  <cols>
    <col min="1" max="1" width="6.140625" style="31" customWidth="1"/>
    <col min="2" max="2" width="38.28515625" style="16" customWidth="1"/>
    <col min="3" max="3" width="12.28515625" style="32" customWidth="1"/>
    <col min="4" max="4" width="16.7109375" style="32" customWidth="1"/>
    <col min="5" max="5" width="13.140625" style="32" customWidth="1"/>
    <col min="6" max="6" width="12.28515625" style="32" customWidth="1"/>
    <col min="7" max="7" width="18.140625" style="32" customWidth="1"/>
    <col min="8" max="8" width="7.7109375" style="32" customWidth="1"/>
    <col min="9" max="9" width="8.85546875" style="16"/>
    <col min="10" max="10" width="8.85546875" style="38"/>
    <col min="11" max="11" width="3.7109375" style="11" customWidth="1"/>
    <col min="12" max="19" width="0" style="16" hidden="1" customWidth="1"/>
    <col min="20" max="16384" width="8.85546875" style="16"/>
  </cols>
  <sheetData>
    <row r="1" spans="1:55" s="43" customFormat="1" ht="9.9499999999999993" customHeight="1">
      <c r="A1" s="47"/>
      <c r="B1" s="48"/>
      <c r="C1" s="48"/>
      <c r="D1" s="48"/>
      <c r="E1" s="48"/>
      <c r="F1" s="48"/>
      <c r="G1" s="48"/>
      <c r="H1" s="48"/>
      <c r="I1" s="48"/>
      <c r="J1" s="49"/>
      <c r="L1" s="48"/>
      <c r="M1" s="48"/>
      <c r="N1" s="48"/>
      <c r="O1" s="48"/>
      <c r="P1" s="48"/>
      <c r="Q1" s="48"/>
      <c r="R1" s="48"/>
      <c r="S1" s="48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55" s="45" customFormat="1" ht="15">
      <c r="A2" s="58" t="s">
        <v>129</v>
      </c>
      <c r="B2" s="59"/>
      <c r="C2" s="59"/>
      <c r="D2" s="59"/>
      <c r="E2" s="59"/>
      <c r="F2" s="59"/>
      <c r="G2" s="59"/>
      <c r="H2" s="59"/>
      <c r="I2" s="59"/>
      <c r="J2" s="60"/>
      <c r="L2" s="50"/>
      <c r="M2" s="50"/>
      <c r="N2" s="50"/>
      <c r="O2" s="50"/>
      <c r="P2" s="50"/>
      <c r="Q2" s="50"/>
      <c r="R2" s="50"/>
      <c r="S2" s="50"/>
    </row>
    <row r="3" spans="1:55" s="46" customFormat="1" ht="18">
      <c r="A3" s="61" t="s">
        <v>130</v>
      </c>
      <c r="B3" s="62"/>
      <c r="C3" s="62"/>
      <c r="D3" s="62"/>
      <c r="E3" s="62"/>
      <c r="F3" s="62"/>
      <c r="G3" s="62"/>
      <c r="H3" s="62"/>
      <c r="I3" s="62"/>
      <c r="J3" s="63"/>
      <c r="L3" s="51"/>
      <c r="M3" s="51"/>
      <c r="N3" s="51"/>
      <c r="O3" s="51"/>
      <c r="P3" s="51"/>
      <c r="Q3" s="51"/>
      <c r="R3" s="51"/>
      <c r="S3" s="51"/>
      <c r="AK3" s="45"/>
      <c r="AL3" s="45"/>
      <c r="AM3" s="45"/>
      <c r="AN3" s="45"/>
      <c r="AO3" s="45"/>
      <c r="AP3" s="45"/>
      <c r="AR3" s="45"/>
      <c r="AS3" s="45"/>
      <c r="AT3" s="45"/>
      <c r="AU3" s="45"/>
      <c r="AV3" s="45"/>
      <c r="AW3" s="45"/>
      <c r="AZ3" s="45"/>
      <c r="BA3" s="45"/>
      <c r="BB3" s="45"/>
      <c r="BC3" s="45"/>
    </row>
    <row r="4" spans="1:55" s="11" customFormat="1" ht="33.6" customHeight="1">
      <c r="A4" s="52" t="s">
        <v>131</v>
      </c>
      <c r="B4" s="55" t="s">
        <v>0</v>
      </c>
      <c r="C4" s="64" t="s">
        <v>83</v>
      </c>
      <c r="D4" s="65"/>
      <c r="E4" s="65"/>
      <c r="F4" s="65"/>
      <c r="G4" s="66"/>
      <c r="H4" s="56" t="s">
        <v>84</v>
      </c>
      <c r="I4" s="57" t="s">
        <v>85</v>
      </c>
      <c r="J4" s="10" t="s">
        <v>86</v>
      </c>
    </row>
    <row r="5" spans="1:55">
      <c r="A5" s="12"/>
      <c r="B5" s="13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3"/>
      <c r="I5" s="15"/>
      <c r="J5" s="34"/>
      <c r="N5" s="16" t="s">
        <v>10</v>
      </c>
      <c r="O5" s="16" t="s">
        <v>9</v>
      </c>
    </row>
    <row r="6" spans="1:55">
      <c r="A6" s="17"/>
      <c r="B6" s="18" t="s">
        <v>121</v>
      </c>
      <c r="C6" s="19"/>
      <c r="D6" s="19"/>
      <c r="E6" s="19"/>
      <c r="F6" s="19"/>
      <c r="G6" s="19"/>
      <c r="H6" s="19"/>
      <c r="I6" s="20"/>
      <c r="J6" s="35"/>
      <c r="N6" s="16">
        <v>1</v>
      </c>
      <c r="O6" s="16">
        <v>3.28084</v>
      </c>
      <c r="P6" s="16">
        <v>3.6</v>
      </c>
      <c r="Q6" s="21">
        <f>P6*$O$6</f>
        <v>11.811024</v>
      </c>
    </row>
    <row r="7" spans="1:55" ht="21" customHeight="1">
      <c r="A7" s="1">
        <v>1</v>
      </c>
      <c r="B7" s="2" t="s">
        <v>1</v>
      </c>
      <c r="C7" s="3" t="s">
        <v>119</v>
      </c>
      <c r="D7" s="3">
        <v>5</v>
      </c>
      <c r="E7" s="3">
        <v>6</v>
      </c>
      <c r="F7" s="3">
        <v>7</v>
      </c>
      <c r="G7" s="3" t="s">
        <v>120</v>
      </c>
      <c r="H7" s="4">
        <v>0.15</v>
      </c>
      <c r="I7" s="41"/>
      <c r="J7" s="36">
        <f>H7*I7</f>
        <v>0</v>
      </c>
      <c r="N7" s="16" t="s">
        <v>62</v>
      </c>
      <c r="O7" s="16" t="s">
        <v>63</v>
      </c>
      <c r="P7" s="16">
        <v>3.4</v>
      </c>
      <c r="Q7" s="21">
        <f t="shared" ref="Q7:Q9" si="0">P7*$O$6</f>
        <v>11.154855999999999</v>
      </c>
    </row>
    <row r="8" spans="1:55" ht="21" customHeight="1">
      <c r="A8" s="5">
        <v>2</v>
      </c>
      <c r="B8" s="6" t="s">
        <v>41</v>
      </c>
      <c r="C8" s="9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8">
        <v>0.35</v>
      </c>
      <c r="I8" s="42"/>
      <c r="J8" s="36">
        <f t="shared" ref="J8:J14" si="1">H8*I8</f>
        <v>0</v>
      </c>
      <c r="N8" s="16">
        <v>1</v>
      </c>
      <c r="O8" s="16">
        <v>0.62137100000000001</v>
      </c>
      <c r="P8" s="16">
        <v>3.2</v>
      </c>
      <c r="Q8" s="21">
        <f t="shared" si="0"/>
        <v>10.498688000000001</v>
      </c>
    </row>
    <row r="9" spans="1:55" ht="21" customHeight="1">
      <c r="A9" s="5">
        <v>3</v>
      </c>
      <c r="B9" s="6" t="s">
        <v>2</v>
      </c>
      <c r="C9" s="7" t="s">
        <v>74</v>
      </c>
      <c r="D9" s="7" t="s">
        <v>75</v>
      </c>
      <c r="E9" s="7" t="s">
        <v>106</v>
      </c>
      <c r="F9" s="7" t="s">
        <v>107</v>
      </c>
      <c r="G9" s="7" t="s">
        <v>108</v>
      </c>
      <c r="H9" s="8">
        <v>1.4</v>
      </c>
      <c r="I9" s="42"/>
      <c r="J9" s="36">
        <f t="shared" si="1"/>
        <v>0</v>
      </c>
      <c r="P9" s="16">
        <v>3</v>
      </c>
      <c r="Q9" s="21">
        <f t="shared" si="0"/>
        <v>9.8425200000000004</v>
      </c>
    </row>
    <row r="10" spans="1:55" ht="21" customHeight="1">
      <c r="A10" s="5">
        <v>4</v>
      </c>
      <c r="B10" s="6" t="s">
        <v>5</v>
      </c>
      <c r="C10" s="7" t="s">
        <v>87</v>
      </c>
      <c r="D10" s="7" t="s">
        <v>88</v>
      </c>
      <c r="E10" s="7" t="s">
        <v>109</v>
      </c>
      <c r="F10" s="7" t="s">
        <v>110</v>
      </c>
      <c r="G10" s="7" t="s">
        <v>111</v>
      </c>
      <c r="H10" s="8">
        <v>1.4</v>
      </c>
      <c r="I10" s="42"/>
      <c r="J10" s="36">
        <f t="shared" si="1"/>
        <v>0</v>
      </c>
      <c r="Q10" s="21"/>
    </row>
    <row r="11" spans="1:55" ht="21" customHeight="1">
      <c r="A11" s="5">
        <v>5</v>
      </c>
      <c r="B11" s="6" t="s">
        <v>42</v>
      </c>
      <c r="C11" s="7" t="s">
        <v>112</v>
      </c>
      <c r="D11" s="7" t="s">
        <v>113</v>
      </c>
      <c r="E11" s="7" t="s">
        <v>103</v>
      </c>
      <c r="F11" s="7" t="s">
        <v>104</v>
      </c>
      <c r="G11" s="7" t="s">
        <v>105</v>
      </c>
      <c r="H11" s="8">
        <v>5.9</v>
      </c>
      <c r="I11" s="42"/>
      <c r="J11" s="36">
        <f t="shared" si="1"/>
        <v>0</v>
      </c>
      <c r="L11" s="16">
        <v>600</v>
      </c>
      <c r="M11" s="22">
        <f>L11*$O$6</f>
        <v>1968.5039999999999</v>
      </c>
      <c r="N11" s="16">
        <v>20</v>
      </c>
      <c r="O11" s="22">
        <f>N11/$O$8</f>
        <v>32.186889957851264</v>
      </c>
      <c r="P11" s="16">
        <v>2.5</v>
      </c>
      <c r="Q11" s="22">
        <f>P11/$O$8</f>
        <v>4.023361244731408</v>
      </c>
      <c r="R11" s="16">
        <v>210</v>
      </c>
      <c r="S11" s="22">
        <f>R11*$O$6</f>
        <v>688.97640000000001</v>
      </c>
    </row>
    <row r="12" spans="1:55" ht="21" customHeight="1">
      <c r="A12" s="5">
        <v>6</v>
      </c>
      <c r="B12" s="6" t="s">
        <v>3</v>
      </c>
      <c r="C12" s="7" t="s">
        <v>76</v>
      </c>
      <c r="D12" s="7" t="s">
        <v>77</v>
      </c>
      <c r="E12" s="7" t="s">
        <v>78</v>
      </c>
      <c r="F12" s="7" t="s">
        <v>79</v>
      </c>
      <c r="G12" s="7" t="s">
        <v>80</v>
      </c>
      <c r="H12" s="8">
        <v>0.35</v>
      </c>
      <c r="I12" s="42"/>
      <c r="J12" s="36">
        <f t="shared" si="1"/>
        <v>0</v>
      </c>
      <c r="L12" s="16">
        <v>450</v>
      </c>
      <c r="M12" s="22">
        <f t="shared" ref="M12:M14" si="2">L12*$O$6</f>
        <v>1476.3779999999999</v>
      </c>
      <c r="N12" s="16">
        <v>40</v>
      </c>
      <c r="O12" s="22">
        <f t="shared" ref="O12:O14" si="3">N12/$O$8</f>
        <v>64.373779915702528</v>
      </c>
      <c r="P12" s="16">
        <v>5</v>
      </c>
      <c r="Q12" s="22">
        <f t="shared" ref="Q12:Q14" si="4">P12/$O$8</f>
        <v>8.046722489462816</v>
      </c>
      <c r="R12" s="16">
        <v>150</v>
      </c>
      <c r="S12" s="22">
        <f t="shared" ref="S12:S14" si="5">R12*$O$6</f>
        <v>492.12599999999998</v>
      </c>
    </row>
    <row r="13" spans="1:55" ht="21" customHeight="1">
      <c r="A13" s="5">
        <v>7</v>
      </c>
      <c r="B13" s="6" t="s">
        <v>43</v>
      </c>
      <c r="C13" s="7" t="s">
        <v>81</v>
      </c>
      <c r="D13" s="7" t="s">
        <v>89</v>
      </c>
      <c r="E13" s="7" t="s">
        <v>92</v>
      </c>
      <c r="F13" s="7" t="s">
        <v>91</v>
      </c>
      <c r="G13" s="7" t="s">
        <v>90</v>
      </c>
      <c r="H13" s="8">
        <v>0.15</v>
      </c>
      <c r="I13" s="42"/>
      <c r="J13" s="36">
        <f t="shared" si="1"/>
        <v>0</v>
      </c>
      <c r="L13" s="16">
        <v>225</v>
      </c>
      <c r="M13" s="22">
        <f t="shared" si="2"/>
        <v>738.18899999999996</v>
      </c>
      <c r="N13" s="16">
        <v>60</v>
      </c>
      <c r="O13" s="22">
        <f t="shared" si="3"/>
        <v>96.560669873553806</v>
      </c>
      <c r="P13" s="16">
        <v>7.2</v>
      </c>
      <c r="Q13" s="22">
        <f t="shared" si="4"/>
        <v>11.587280384826457</v>
      </c>
      <c r="R13" s="16">
        <v>90</v>
      </c>
      <c r="S13" s="22">
        <f t="shared" si="5"/>
        <v>295.2756</v>
      </c>
    </row>
    <row r="14" spans="1:55" ht="21" customHeight="1" thickBot="1">
      <c r="A14" s="5">
        <v>8</v>
      </c>
      <c r="B14" s="6" t="s">
        <v>4</v>
      </c>
      <c r="C14" s="7" t="s">
        <v>64</v>
      </c>
      <c r="D14" s="7" t="s">
        <v>65</v>
      </c>
      <c r="E14" s="7" t="s">
        <v>66</v>
      </c>
      <c r="F14" s="7" t="s">
        <v>67</v>
      </c>
      <c r="G14" s="7" t="s">
        <v>68</v>
      </c>
      <c r="H14" s="8">
        <v>0.1</v>
      </c>
      <c r="I14" s="42"/>
      <c r="J14" s="36">
        <f t="shared" si="1"/>
        <v>0</v>
      </c>
      <c r="L14" s="16">
        <v>175</v>
      </c>
      <c r="M14" s="22">
        <f t="shared" si="2"/>
        <v>574.14700000000005</v>
      </c>
      <c r="N14" s="16">
        <v>80</v>
      </c>
      <c r="O14" s="22">
        <f t="shared" si="3"/>
        <v>128.74755983140506</v>
      </c>
      <c r="P14" s="16">
        <v>9</v>
      </c>
      <c r="Q14" s="22">
        <f t="shared" si="4"/>
        <v>14.484100481033071</v>
      </c>
      <c r="R14" s="16">
        <v>60</v>
      </c>
      <c r="S14" s="22">
        <f t="shared" si="5"/>
        <v>196.85040000000001</v>
      </c>
    </row>
    <row r="15" spans="1:55" ht="17.45" customHeight="1" thickBot="1">
      <c r="A15" s="12"/>
      <c r="B15" s="13"/>
      <c r="C15" s="23"/>
      <c r="D15" s="23"/>
      <c r="E15" s="23"/>
      <c r="F15" s="23"/>
      <c r="G15" s="23"/>
      <c r="H15" s="23"/>
      <c r="I15" s="24" t="s">
        <v>82</v>
      </c>
      <c r="J15" s="37">
        <f>SUM(J7:J14)</f>
        <v>0</v>
      </c>
      <c r="K15" s="11" t="s">
        <v>52</v>
      </c>
    </row>
    <row r="16" spans="1:55" ht="15.6" customHeight="1">
      <c r="A16" s="12"/>
      <c r="B16" s="13"/>
      <c r="C16" s="23"/>
      <c r="D16" s="23"/>
      <c r="E16" s="23"/>
      <c r="F16" s="23"/>
      <c r="G16" s="23"/>
      <c r="H16" s="23"/>
      <c r="I16" s="15"/>
      <c r="J16" s="34"/>
    </row>
    <row r="17" spans="1:17">
      <c r="A17" s="17"/>
      <c r="B17" s="18" t="s">
        <v>6</v>
      </c>
      <c r="C17" s="25"/>
      <c r="D17" s="25"/>
      <c r="E17" s="25"/>
      <c r="F17" s="25"/>
      <c r="G17" s="25"/>
      <c r="H17" s="25"/>
      <c r="I17" s="20"/>
      <c r="J17" s="35"/>
    </row>
    <row r="18" spans="1:17" ht="21" customHeight="1">
      <c r="A18" s="1">
        <v>9</v>
      </c>
      <c r="B18" s="2" t="s">
        <v>7</v>
      </c>
      <c r="C18" s="3" t="s">
        <v>53</v>
      </c>
      <c r="D18" s="3" t="s">
        <v>54</v>
      </c>
      <c r="E18" s="3" t="s">
        <v>55</v>
      </c>
      <c r="F18" s="3" t="s">
        <v>56</v>
      </c>
      <c r="G18" s="3" t="s">
        <v>57</v>
      </c>
      <c r="H18" s="4">
        <v>0.15</v>
      </c>
      <c r="I18" s="41"/>
      <c r="J18" s="36">
        <f>H18*I18</f>
        <v>0</v>
      </c>
      <c r="N18" s="16">
        <v>40</v>
      </c>
      <c r="O18" s="22">
        <f>N18*$O$8</f>
        <v>24.854839999999999</v>
      </c>
      <c r="P18" s="16">
        <v>10</v>
      </c>
      <c r="Q18" s="22">
        <f>P18*$O$6</f>
        <v>32.808399999999999</v>
      </c>
    </row>
    <row r="19" spans="1:17" ht="63">
      <c r="A19" s="5">
        <v>10</v>
      </c>
      <c r="B19" s="6" t="s">
        <v>8</v>
      </c>
      <c r="C19" s="7" t="s">
        <v>58</v>
      </c>
      <c r="D19" s="7" t="s">
        <v>59</v>
      </c>
      <c r="E19" s="7" t="s">
        <v>60</v>
      </c>
      <c r="F19" s="7" t="s">
        <v>61</v>
      </c>
      <c r="G19" s="7" t="s">
        <v>116</v>
      </c>
      <c r="H19" s="8">
        <v>0.7</v>
      </c>
      <c r="I19" s="42"/>
      <c r="J19" s="36">
        <f t="shared" ref="J19:J22" si="6">H19*I19</f>
        <v>0</v>
      </c>
      <c r="N19" s="16">
        <v>50</v>
      </c>
      <c r="O19" s="22">
        <f t="shared" ref="O19:O22" si="7">N19*$O$8</f>
        <v>31.068550000000002</v>
      </c>
      <c r="P19" s="16">
        <v>6</v>
      </c>
      <c r="Q19" s="22">
        <f t="shared" ref="Q19:Q21" si="8">P19*$O$6</f>
        <v>19.685040000000001</v>
      </c>
    </row>
    <row r="20" spans="1:17" ht="21" customHeight="1">
      <c r="A20" s="5">
        <v>11</v>
      </c>
      <c r="B20" s="6" t="s">
        <v>44</v>
      </c>
      <c r="C20" s="7" t="s">
        <v>97</v>
      </c>
      <c r="D20" s="7" t="s">
        <v>93</v>
      </c>
      <c r="E20" s="7" t="s">
        <v>94</v>
      </c>
      <c r="F20" s="7" t="s">
        <v>96</v>
      </c>
      <c r="G20" s="7" t="s">
        <v>95</v>
      </c>
      <c r="H20" s="8">
        <v>0.35</v>
      </c>
      <c r="I20" s="42"/>
      <c r="J20" s="36">
        <f t="shared" si="6"/>
        <v>0</v>
      </c>
      <c r="N20" s="16">
        <v>60</v>
      </c>
      <c r="O20" s="22">
        <f t="shared" si="7"/>
        <v>37.282260000000001</v>
      </c>
      <c r="P20" s="16">
        <v>3</v>
      </c>
      <c r="Q20" s="22">
        <f t="shared" si="8"/>
        <v>9.8425200000000004</v>
      </c>
    </row>
    <row r="21" spans="1:17" ht="31.5">
      <c r="A21" s="5">
        <v>12</v>
      </c>
      <c r="B21" s="54" t="s">
        <v>139</v>
      </c>
      <c r="C21" s="7" t="s">
        <v>117</v>
      </c>
      <c r="D21" s="7">
        <v>30</v>
      </c>
      <c r="E21" s="7">
        <v>35</v>
      </c>
      <c r="F21" s="7">
        <v>45</v>
      </c>
      <c r="G21" s="7" t="s">
        <v>118</v>
      </c>
      <c r="H21" s="8">
        <v>0.6</v>
      </c>
      <c r="I21" s="42"/>
      <c r="J21" s="36">
        <f t="shared" si="6"/>
        <v>0</v>
      </c>
      <c r="N21" s="16">
        <v>70</v>
      </c>
      <c r="O21" s="22">
        <f t="shared" si="7"/>
        <v>43.49597</v>
      </c>
      <c r="P21" s="16">
        <v>1.2</v>
      </c>
      <c r="Q21" s="22">
        <f t="shared" si="8"/>
        <v>3.9370079999999996</v>
      </c>
    </row>
    <row r="22" spans="1:17" ht="32.25" thickBot="1">
      <c r="A22" s="5">
        <v>13</v>
      </c>
      <c r="B22" s="54" t="s">
        <v>138</v>
      </c>
      <c r="C22" s="7"/>
      <c r="D22" s="7"/>
      <c r="E22" s="7" t="s">
        <v>135</v>
      </c>
      <c r="F22" s="7" t="s">
        <v>134</v>
      </c>
      <c r="G22" s="7" t="s">
        <v>136</v>
      </c>
      <c r="H22" s="8">
        <v>3.15</v>
      </c>
      <c r="I22" s="42"/>
      <c r="J22" s="36">
        <f t="shared" si="6"/>
        <v>0</v>
      </c>
      <c r="N22" s="16">
        <v>80</v>
      </c>
      <c r="O22" s="22">
        <f t="shared" si="7"/>
        <v>49.709679999999999</v>
      </c>
    </row>
    <row r="23" spans="1:17" ht="21" customHeight="1" thickBot="1">
      <c r="A23" s="12"/>
      <c r="B23" s="13"/>
      <c r="C23" s="23"/>
      <c r="D23" s="23"/>
      <c r="E23" s="23"/>
      <c r="F23" s="23"/>
      <c r="G23" s="23"/>
      <c r="H23" s="26"/>
      <c r="I23" s="24" t="s">
        <v>39</v>
      </c>
      <c r="J23" s="37">
        <f>SUM(J18:J22)</f>
        <v>0</v>
      </c>
      <c r="K23" s="11" t="s">
        <v>51</v>
      </c>
    </row>
    <row r="24" spans="1:17" ht="15.6" customHeight="1">
      <c r="A24" s="12"/>
      <c r="B24" s="13"/>
      <c r="C24" s="23"/>
      <c r="D24" s="23"/>
      <c r="E24" s="23"/>
      <c r="F24" s="23"/>
      <c r="G24" s="23"/>
      <c r="H24" s="26"/>
      <c r="I24" s="24"/>
      <c r="J24" s="36"/>
    </row>
    <row r="25" spans="1:17">
      <c r="A25" s="17"/>
      <c r="B25" s="18" t="s">
        <v>11</v>
      </c>
      <c r="C25" s="25"/>
      <c r="D25" s="25"/>
      <c r="E25" s="25"/>
      <c r="F25" s="25"/>
      <c r="G25" s="25"/>
      <c r="H25" s="25"/>
      <c r="I25" s="20"/>
      <c r="J25" s="35"/>
    </row>
    <row r="26" spans="1:17" ht="39" customHeight="1">
      <c r="A26" s="1">
        <v>14</v>
      </c>
      <c r="B26" s="53" t="s">
        <v>132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4">
        <v>0.15</v>
      </c>
      <c r="I26" s="41"/>
      <c r="J26" s="36">
        <f>H26*I26</f>
        <v>0</v>
      </c>
      <c r="P26" s="16">
        <v>60</v>
      </c>
      <c r="Q26" s="22">
        <f>P26*$O$6</f>
        <v>196.85040000000001</v>
      </c>
    </row>
    <row r="27" spans="1:17" ht="21" customHeight="1">
      <c r="A27" s="5">
        <v>15</v>
      </c>
      <c r="B27" s="6" t="s">
        <v>15</v>
      </c>
      <c r="C27" s="7" t="s">
        <v>23</v>
      </c>
      <c r="D27" s="7" t="s">
        <v>24</v>
      </c>
      <c r="E27" s="7" t="s">
        <v>25</v>
      </c>
      <c r="F27" s="7" t="s">
        <v>26</v>
      </c>
      <c r="G27" s="7" t="s">
        <v>27</v>
      </c>
      <c r="H27" s="8">
        <v>0.15</v>
      </c>
      <c r="I27" s="42"/>
      <c r="J27" s="36">
        <f t="shared" ref="J27:J30" si="9">H27*I27</f>
        <v>0</v>
      </c>
      <c r="P27" s="16">
        <v>45</v>
      </c>
      <c r="Q27" s="22">
        <f t="shared" ref="Q27:Q29" si="10">P27*$O$6</f>
        <v>147.6378</v>
      </c>
    </row>
    <row r="28" spans="1:17" ht="39" customHeight="1">
      <c r="A28" s="5">
        <v>16</v>
      </c>
      <c r="B28" s="54" t="s">
        <v>140</v>
      </c>
      <c r="C28" s="7" t="s">
        <v>98</v>
      </c>
      <c r="D28" s="7" t="s">
        <v>99</v>
      </c>
      <c r="E28" s="7" t="s">
        <v>100</v>
      </c>
      <c r="F28" s="7" t="s">
        <v>101</v>
      </c>
      <c r="G28" s="7" t="s">
        <v>102</v>
      </c>
      <c r="H28" s="8">
        <v>0.15</v>
      </c>
      <c r="I28" s="42"/>
      <c r="J28" s="36">
        <f t="shared" si="9"/>
        <v>0</v>
      </c>
      <c r="P28" s="16">
        <v>15</v>
      </c>
      <c r="Q28" s="22">
        <f t="shared" si="10"/>
        <v>49.212600000000002</v>
      </c>
    </row>
    <row r="29" spans="1:17" ht="21" customHeight="1">
      <c r="A29" s="5">
        <v>17</v>
      </c>
      <c r="B29" s="6" t="s">
        <v>16</v>
      </c>
      <c r="C29" s="7" t="s">
        <v>28</v>
      </c>
      <c r="D29" s="7" t="s">
        <v>29</v>
      </c>
      <c r="E29" s="7" t="s">
        <v>30</v>
      </c>
      <c r="F29" s="7" t="s">
        <v>31</v>
      </c>
      <c r="G29" s="7" t="s">
        <v>32</v>
      </c>
      <c r="H29" s="8">
        <v>1.38</v>
      </c>
      <c r="I29" s="42"/>
      <c r="J29" s="36">
        <f t="shared" si="9"/>
        <v>0</v>
      </c>
      <c r="P29" s="16">
        <v>30</v>
      </c>
      <c r="Q29" s="22">
        <f t="shared" si="10"/>
        <v>98.425200000000004</v>
      </c>
    </row>
    <row r="30" spans="1:17" ht="63.75" thickBot="1">
      <c r="A30" s="5">
        <v>18</v>
      </c>
      <c r="B30" s="6" t="s">
        <v>17</v>
      </c>
      <c r="C30" s="7" t="s">
        <v>33</v>
      </c>
      <c r="D30" s="7" t="s">
        <v>34</v>
      </c>
      <c r="E30" s="7" t="s">
        <v>45</v>
      </c>
      <c r="F30" s="7" t="s">
        <v>35</v>
      </c>
      <c r="G30" s="7" t="s">
        <v>115</v>
      </c>
      <c r="H30" s="8">
        <v>0.35</v>
      </c>
      <c r="I30" s="42"/>
      <c r="J30" s="36">
        <f t="shared" si="9"/>
        <v>0</v>
      </c>
    </row>
    <row r="31" spans="1:17" ht="16.5" thickBot="1">
      <c r="A31" s="12"/>
      <c r="B31" s="13"/>
      <c r="C31" s="23"/>
      <c r="D31" s="23"/>
      <c r="E31" s="23"/>
      <c r="F31" s="23"/>
      <c r="G31" s="23"/>
      <c r="H31" s="23"/>
      <c r="I31" s="24" t="s">
        <v>39</v>
      </c>
      <c r="J31" s="37">
        <f>SUM(J26:J30)</f>
        <v>0</v>
      </c>
      <c r="K31" s="11" t="s">
        <v>50</v>
      </c>
    </row>
    <row r="32" spans="1:17" ht="15.6" customHeight="1">
      <c r="A32" s="12"/>
      <c r="B32" s="13"/>
      <c r="C32" s="23"/>
      <c r="D32" s="23"/>
      <c r="E32" s="23"/>
      <c r="F32" s="23"/>
      <c r="G32" s="23"/>
      <c r="H32" s="23"/>
      <c r="I32" s="24"/>
      <c r="J32" s="36"/>
    </row>
    <row r="33" spans="1:11">
      <c r="A33" s="17"/>
      <c r="B33" s="18" t="s">
        <v>12</v>
      </c>
      <c r="C33" s="25"/>
      <c r="D33" s="25"/>
      <c r="E33" s="25"/>
      <c r="F33" s="25"/>
      <c r="G33" s="25"/>
      <c r="H33" s="25"/>
      <c r="I33" s="20"/>
      <c r="J33" s="35"/>
    </row>
    <row r="34" spans="1:11" ht="32.25" thickBot="1">
      <c r="A34" s="1">
        <v>19</v>
      </c>
      <c r="B34" s="2" t="s">
        <v>14</v>
      </c>
      <c r="C34" s="3" t="s">
        <v>13</v>
      </c>
      <c r="D34" s="3" t="s">
        <v>36</v>
      </c>
      <c r="E34" s="3" t="s">
        <v>37</v>
      </c>
      <c r="F34" s="3" t="s">
        <v>38</v>
      </c>
      <c r="G34" s="3" t="s">
        <v>114</v>
      </c>
      <c r="H34" s="4">
        <v>5.55</v>
      </c>
      <c r="I34" s="41"/>
      <c r="J34" s="36">
        <f>H34*I34</f>
        <v>0</v>
      </c>
    </row>
    <row r="35" spans="1:11" ht="16.5" thickBot="1">
      <c r="A35" s="27"/>
      <c r="B35" s="28"/>
      <c r="C35" s="29"/>
      <c r="D35" s="29"/>
      <c r="E35" s="29"/>
      <c r="F35" s="29"/>
      <c r="G35" s="29"/>
      <c r="H35" s="29"/>
      <c r="I35" s="30" t="s">
        <v>40</v>
      </c>
      <c r="J35" s="37">
        <f>SUM(J34)</f>
        <v>0</v>
      </c>
      <c r="K35" s="11" t="s">
        <v>49</v>
      </c>
    </row>
    <row r="36" spans="1:11" ht="15.6" customHeight="1"/>
    <row r="37" spans="1:11">
      <c r="A37" s="31" t="s">
        <v>123</v>
      </c>
      <c r="B37" s="40" t="s">
        <v>124</v>
      </c>
      <c r="I37" s="33" t="s">
        <v>46</v>
      </c>
      <c r="J37" s="38">
        <f>SUM(J15,J23,J31,J35)</f>
        <v>0</v>
      </c>
    </row>
    <row r="38" spans="1:11">
      <c r="B38" s="40" t="s">
        <v>137</v>
      </c>
      <c r="I38" s="33" t="s">
        <v>47</v>
      </c>
      <c r="J38" s="39">
        <v>60</v>
      </c>
    </row>
    <row r="39" spans="1:11">
      <c r="B39" s="40" t="s">
        <v>125</v>
      </c>
      <c r="I39" s="33" t="s">
        <v>122</v>
      </c>
      <c r="J39" s="39">
        <f>J37-J38</f>
        <v>-60</v>
      </c>
      <c r="K39" s="11" t="s">
        <v>48</v>
      </c>
    </row>
    <row r="40" spans="1:11">
      <c r="B40" s="40" t="s">
        <v>126</v>
      </c>
    </row>
    <row r="41" spans="1:11" ht="18">
      <c r="B41" s="40" t="s">
        <v>133</v>
      </c>
    </row>
    <row r="42" spans="1:11">
      <c r="B42" s="40" t="s">
        <v>127</v>
      </c>
    </row>
    <row r="43" spans="1:11">
      <c r="B43" s="40" t="s">
        <v>128</v>
      </c>
    </row>
  </sheetData>
  <sheetProtection sheet="1" objects="1" scenarios="1" selectLockedCells="1"/>
  <mergeCells count="3">
    <mergeCell ref="A2:J2"/>
    <mergeCell ref="A3:J3"/>
    <mergeCell ref="C4:G4"/>
  </mergeCells>
  <dataValidations count="1">
    <dataValidation type="decimal" allowBlank="1" showInputMessage="1" showErrorMessage="1" sqref="I7:I14 I18:I22 I26:I30 I34" xr:uid="{261F70F3-2EAA-439C-BC39-D13B5E5D2B3C}">
      <formula1>1</formula1>
      <formula2>5</formula2>
    </dataValidation>
  </dataValidations>
  <printOptions horizontalCentered="1"/>
  <pageMargins left="0" right="0" top="0.25" bottom="0" header="0.25" footer="0.3"/>
  <pageSetup scale="73" orientation="portrait" r:id="rId1"/>
  <headerFooter alignWithMargins="0">
    <oddHeader>&amp;R&amp;8Form 750-020-20
TRAFFIC ENGINEERING
April 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2DF28-E6CD-447F-9D07-D3E0BC0E929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9D98BA-C166-4547-ACF4-35978634A6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82A7C-ED28-4085-8D0F-17EA87956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14 Form 750-020-20</vt:lpstr>
      <vt:lpstr>'Chapter 14 Form 750-020-20'!Print_Area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2020-08-20T03:28:57Z</cp:lastPrinted>
  <dcterms:created xsi:type="dcterms:W3CDTF">2014-08-18T19:02:04Z</dcterms:created>
  <dcterms:modified xsi:type="dcterms:W3CDTF">2022-04-22T13:30:07Z</dcterms:modified>
</cp:coreProperties>
</file>